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S:\BS-Sameign\Tækni- og umhverfissvið\Guðbjörg Brá Gísladóttir\Framkvæmdir\Kumlamýri\Útboðsgögn_Kumlamýri\"/>
    </mc:Choice>
  </mc:AlternateContent>
  <xr:revisionPtr revIDLastSave="0" documentId="8_{74B5EDEB-2253-4919-89C1-5C9A3238B25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afnblað" sheetId="3" r:id="rId1"/>
    <sheet name="Tilboðsskrá" sheetId="1" r:id="rId2"/>
  </sheets>
  <definedNames>
    <definedName name="_Toc10799174" localSheetId="1">Tilboðsskrá!#REF!</definedName>
    <definedName name="_Toc298906342" localSheetId="1">Tilboðsskrá!$A$12</definedName>
    <definedName name="Kafli1">Tilboðsskrá!#REF!</definedName>
    <definedName name="T1p1">Tilboðsskrá!#REF!</definedName>
    <definedName name="T1p2">Tilboðsskrá!#REF!</definedName>
    <definedName name="T1p3">Tilboðsskrá!#REF!</definedName>
    <definedName name="T2p1">Tilboðsskrá!#REF!</definedName>
    <definedName name="T2p2">Tilboðsskrá!#REF!</definedName>
    <definedName name="T2p3">Tilboðsskrá!#REF!</definedName>
    <definedName name="T2p4">Tilboðsskrá!#REF!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2" i="1" l="1"/>
  <c r="I120" i="1" l="1"/>
  <c r="I119" i="1"/>
  <c r="I118" i="1"/>
  <c r="C122" i="1" l="1"/>
  <c r="C52" i="1" l="1"/>
  <c r="C51" i="1"/>
  <c r="C50" i="1"/>
  <c r="C49" i="1"/>
  <c r="C87" i="1"/>
  <c r="I140" i="1" l="1"/>
  <c r="B36" i="3"/>
  <c r="I192" i="1" l="1"/>
  <c r="I190" i="1"/>
  <c r="I189" i="1"/>
  <c r="I186" i="1"/>
  <c r="I185" i="1"/>
  <c r="I184" i="1"/>
  <c r="I183" i="1"/>
  <c r="I182" i="1"/>
  <c r="I180" i="1"/>
  <c r="I179" i="1"/>
  <c r="I178" i="1"/>
  <c r="I177" i="1"/>
  <c r="I176" i="1"/>
  <c r="I166" i="1"/>
  <c r="I165" i="1"/>
  <c r="I161" i="1"/>
  <c r="I160" i="1"/>
  <c r="I159" i="1"/>
  <c r="C151" i="1" l="1"/>
  <c r="I215" i="1" l="1"/>
  <c r="I212" i="1"/>
  <c r="I233" i="1" l="1"/>
  <c r="I234" i="1"/>
  <c r="I235" i="1"/>
  <c r="I236" i="1"/>
  <c r="I247" i="1" l="1"/>
  <c r="I243" i="1"/>
  <c r="I202" i="1" l="1"/>
  <c r="I80" i="1" l="1"/>
  <c r="I81" i="1"/>
  <c r="I88" i="1" l="1"/>
  <c r="I89" i="1"/>
  <c r="I76" i="1" l="1"/>
  <c r="B31" i="3" l="1"/>
  <c r="B32" i="3"/>
  <c r="B33" i="3"/>
  <c r="B34" i="3"/>
  <c r="B35" i="3"/>
  <c r="C36" i="3"/>
  <c r="C35" i="3"/>
  <c r="B30" i="3"/>
  <c r="B29" i="3"/>
  <c r="C19" i="3"/>
  <c r="B19" i="3"/>
  <c r="C18" i="3"/>
  <c r="B18" i="3"/>
  <c r="C17" i="3"/>
  <c r="B17" i="3"/>
  <c r="F17" i="3"/>
  <c r="E17" i="3"/>
  <c r="C20" i="3"/>
  <c r="B20" i="3"/>
  <c r="C21" i="3"/>
  <c r="B21" i="3"/>
  <c r="C22" i="3"/>
  <c r="B22" i="3"/>
  <c r="I145" i="1"/>
  <c r="I144" i="1"/>
  <c r="I201" i="1"/>
  <c r="I200" i="1"/>
  <c r="I220" i="1" l="1"/>
  <c r="I78" i="1" l="1"/>
  <c r="I77" i="1"/>
  <c r="I29" i="1"/>
  <c r="I82" i="1" l="1"/>
  <c r="I218" i="1"/>
  <c r="I222" i="1"/>
  <c r="D20" i="3" l="1"/>
  <c r="I115" i="1"/>
  <c r="I116" i="1"/>
  <c r="I117" i="1"/>
  <c r="I232" i="1" l="1"/>
  <c r="I50" i="1" l="1"/>
  <c r="I49" i="1"/>
  <c r="I68" i="1" l="1"/>
  <c r="I105" i="1"/>
  <c r="I103" i="1"/>
  <c r="I102" i="1"/>
  <c r="I101" i="1"/>
  <c r="I100" i="1"/>
  <c r="I98" i="1"/>
  <c r="I97" i="1"/>
  <c r="I91" i="1"/>
  <c r="I87" i="1"/>
  <c r="I86" i="1"/>
  <c r="I51" i="1"/>
  <c r="I52" i="1"/>
  <c r="I66" i="1"/>
  <c r="I107" i="1" l="1"/>
  <c r="D22" i="3" s="1"/>
  <c r="I94" i="1"/>
  <c r="I54" i="1"/>
  <c r="D17" i="3" s="1"/>
  <c r="I60" i="1"/>
  <c r="I59" i="1"/>
  <c r="D21" i="3" l="1"/>
  <c r="I12" i="1"/>
  <c r="I198" i="1" l="1"/>
  <c r="I40" i="1" l="1"/>
  <c r="I41" i="1"/>
  <c r="I42" i="1"/>
  <c r="I216" i="1" l="1"/>
  <c r="I204" i="1"/>
  <c r="I168" i="1"/>
  <c r="I124" i="1" l="1"/>
  <c r="F19" i="3" l="1"/>
  <c r="E19" i="3"/>
  <c r="F10" i="3"/>
  <c r="G10" i="3"/>
  <c r="H10" i="3"/>
  <c r="E10" i="3"/>
  <c r="F9" i="3"/>
  <c r="G9" i="3"/>
  <c r="H9" i="3"/>
  <c r="E9" i="3"/>
  <c r="I11" i="1" l="1"/>
  <c r="I194" i="1"/>
  <c r="I213" i="1" l="1"/>
  <c r="I36" i="1"/>
  <c r="I37" i="1"/>
  <c r="I38" i="1"/>
  <c r="I39" i="1"/>
  <c r="I35" i="1"/>
  <c r="I28" i="1"/>
  <c r="I10" i="1"/>
  <c r="I31" i="1" l="1"/>
  <c r="I44" i="1"/>
  <c r="D9" i="3" l="1"/>
  <c r="D10" i="3"/>
  <c r="I70" i="1"/>
  <c r="I230" i="1" l="1"/>
  <c r="I228" i="1"/>
  <c r="I246" i="1"/>
  <c r="I249" i="1"/>
  <c r="I244" i="1"/>
  <c r="I210" i="1"/>
  <c r="I203" i="1"/>
  <c r="I163" i="1"/>
  <c r="I169" i="1"/>
  <c r="I139" i="1"/>
  <c r="I141" i="1"/>
  <c r="I147" i="1"/>
  <c r="I152" i="1"/>
  <c r="I136" i="1"/>
  <c r="I137" i="1"/>
  <c r="I135" i="1"/>
  <c r="I113" i="1"/>
  <c r="I114" i="1"/>
  <c r="I125" i="1"/>
  <c r="I126" i="1"/>
  <c r="I128" i="1"/>
  <c r="I129" i="1"/>
  <c r="I112" i="1"/>
  <c r="I67" i="1"/>
  <c r="I69" i="1"/>
  <c r="I58" i="1"/>
  <c r="I62" i="1" l="1"/>
  <c r="D18" i="3" s="1"/>
  <c r="I238" i="1"/>
  <c r="D35" i="3" s="1"/>
  <c r="I251" i="1"/>
  <c r="D36" i="3" s="1"/>
  <c r="I206" i="1"/>
  <c r="I195" i="1"/>
  <c r="I171" i="1"/>
  <c r="I72" i="1"/>
  <c r="I149" i="1"/>
  <c r="D19" i="3" l="1"/>
  <c r="D32" i="3"/>
  <c r="D33" i="3"/>
  <c r="I224" i="1"/>
  <c r="D34" i="3" s="1"/>
  <c r="D31" i="3"/>
  <c r="F29" i="3"/>
  <c r="E20" i="3"/>
  <c r="D24" i="3" l="1"/>
  <c r="I122" i="1"/>
  <c r="I123" i="1"/>
  <c r="I131" i="1" l="1"/>
  <c r="B10" i="3"/>
  <c r="C10" i="3"/>
  <c r="A15" i="3"/>
  <c r="D29" i="3" l="1"/>
  <c r="I151" i="1" l="1"/>
  <c r="I154" i="1" l="1"/>
  <c r="I253" i="1" s="1"/>
  <c r="D30" i="3" l="1"/>
  <c r="C9" i="3"/>
  <c r="B9" i="3"/>
  <c r="A7" i="3"/>
  <c r="D38" i="3" l="1"/>
  <c r="C29" i="3"/>
  <c r="C30" i="3"/>
  <c r="C31" i="3"/>
  <c r="C32" i="3"/>
  <c r="C33" i="3"/>
  <c r="C34" i="3"/>
  <c r="A27" i="3"/>
  <c r="D12" i="3" l="1"/>
  <c r="D41" i="3" l="1"/>
  <c r="H29" i="3"/>
  <c r="E29" i="3"/>
  <c r="G29" i="3"/>
</calcChain>
</file>

<file path=xl/sharedStrings.xml><?xml version="1.0" encoding="utf-8"?>
<sst xmlns="http://schemas.openxmlformats.org/spreadsheetml/2006/main" count="872" uniqueCount="314">
  <si>
    <t>Tilboðsskrá</t>
  </si>
  <si>
    <t>á kr.</t>
  </si>
  <si>
    <t>=</t>
  </si>
  <si>
    <t>kr.</t>
  </si>
  <si>
    <t>m</t>
  </si>
  <si>
    <t>JARÐVINNA</t>
  </si>
  <si>
    <t>3.  VEITUR</t>
  </si>
  <si>
    <t>Losun á klöpp í skurðum</t>
  </si>
  <si>
    <t>stk.</t>
  </si>
  <si>
    <t xml:space="preserve"> 3.2.1</t>
  </si>
  <si>
    <t>Fráveitulagnir</t>
  </si>
  <si>
    <t xml:space="preserve"> 3.2.2</t>
  </si>
  <si>
    <t xml:space="preserve"> 3.2.4</t>
  </si>
  <si>
    <t>Brunnar</t>
  </si>
  <si>
    <t xml:space="preserve"> 3.2.5</t>
  </si>
  <si>
    <t xml:space="preserve"> 3.2.6</t>
  </si>
  <si>
    <t>Niðurföll</t>
  </si>
  <si>
    <t>Svelgir</t>
  </si>
  <si>
    <t>Myndbandsupptökur</t>
  </si>
  <si>
    <t>Heild</t>
  </si>
  <si>
    <t>SAMTALS TILBOÐSLIÐUR 3.2</t>
  </si>
  <si>
    <t xml:space="preserve">Kaldavatnslagnir úr plasti </t>
  </si>
  <si>
    <t>Lokar og spindlar</t>
  </si>
  <si>
    <t>Brunahanar</t>
  </si>
  <si>
    <t>SAMTALS TILBOÐSLIÐUR 3.3</t>
  </si>
  <si>
    <t>Fjarlægja eldri lagnir</t>
  </si>
  <si>
    <t>SAMTALS TILBOÐSLIÐUR 3.4</t>
  </si>
  <si>
    <t>Ídráttarrör</t>
  </si>
  <si>
    <t>SAMTALS TILBOÐSLIÐUR 3.5</t>
  </si>
  <si>
    <t>SAMTALS TILBOÐSLIÐUR 3.6</t>
  </si>
  <si>
    <t xml:space="preserve"> 3.7.2</t>
  </si>
  <si>
    <t xml:space="preserve"> 3.7.3</t>
  </si>
  <si>
    <t xml:space="preserve"> 3.7.4</t>
  </si>
  <si>
    <t xml:space="preserve"> 3.7.5</t>
  </si>
  <si>
    <t>SAMTALS TILBOÐSLIÐUR 3.7</t>
  </si>
  <si>
    <t>Safnblað</t>
  </si>
  <si>
    <t>Gröftur</t>
  </si>
  <si>
    <t>Fylling</t>
  </si>
  <si>
    <t>Söndun</t>
  </si>
  <si>
    <t>Burðarhæf fylling</t>
  </si>
  <si>
    <t>Tengiholur</t>
  </si>
  <si>
    <t>Lagnaendar</t>
  </si>
  <si>
    <t>m³</t>
  </si>
  <si>
    <t>Samsíða lagnir og ídráttarrör</t>
  </si>
  <si>
    <t>Þverun lagna og ídráttarröra</t>
  </si>
  <si>
    <t>heild</t>
  </si>
  <si>
    <t>Meðhöndlun núverandi lagna</t>
  </si>
  <si>
    <t xml:space="preserve"> 3.2</t>
  </si>
  <si>
    <t xml:space="preserve"> 3.3</t>
  </si>
  <si>
    <t>FRÁVEITA</t>
  </si>
  <si>
    <t xml:space="preserve"> 3.3.3</t>
  </si>
  <si>
    <t>Ø250 ST</t>
  </si>
  <si>
    <t xml:space="preserve"> 3.3.4</t>
  </si>
  <si>
    <t>Forsteyptur brunnbotn</t>
  </si>
  <si>
    <t>Brunneiningar</t>
  </si>
  <si>
    <t>Brunnkeila með steypujárnsloki</t>
  </si>
  <si>
    <t xml:space="preserve"> 3.3.5</t>
  </si>
  <si>
    <t>Ný niðurföll</t>
  </si>
  <si>
    <t>Frágangur tenginga og lagnaenda</t>
  </si>
  <si>
    <t>Fullfrágengin tenging/lagnaendi</t>
  </si>
  <si>
    <t xml:space="preserve"> 3.3.7</t>
  </si>
  <si>
    <t>Tengingar við núverandi fráveitukerfi</t>
  </si>
  <si>
    <t>Tengingar við fyrirliggjandi fráveitubrunna</t>
  </si>
  <si>
    <t>Leka og þrýstiprófun fráveitulagna</t>
  </si>
  <si>
    <t>Kaldavatnslagnir</t>
  </si>
  <si>
    <t xml:space="preserve"> 3.4.2</t>
  </si>
  <si>
    <t xml:space="preserve"> 3.4</t>
  </si>
  <si>
    <t>Ø180 PL</t>
  </si>
  <si>
    <t xml:space="preserve"> 3.4.3</t>
  </si>
  <si>
    <t>Ótengdar heimlagnir</t>
  </si>
  <si>
    <t xml:space="preserve"> 3.5</t>
  </si>
  <si>
    <t>Tengingar við núverandi lagnir</t>
  </si>
  <si>
    <t>Heimlagnir</t>
  </si>
  <si>
    <t xml:space="preserve"> 3.6</t>
  </si>
  <si>
    <t xml:space="preserve"> 3.6.2</t>
  </si>
  <si>
    <t xml:space="preserve"> 3.6.3</t>
  </si>
  <si>
    <t>Fjarlægja eldri strengi</t>
  </si>
  <si>
    <t xml:space="preserve"> 3.7</t>
  </si>
  <si>
    <t>GÖTULÝSING</t>
  </si>
  <si>
    <t xml:space="preserve"> 3.7.6</t>
  </si>
  <si>
    <t>Samtals með VSK:</t>
  </si>
  <si>
    <t>Aðstaða</t>
  </si>
  <si>
    <t>SAMTALS TILBOÐSLIÐUR 2.3</t>
  </si>
  <si>
    <t>Reikningsvinna</t>
  </si>
  <si>
    <t>Verkamaður</t>
  </si>
  <si>
    <t>Vélamaður/bílstjóri</t>
  </si>
  <si>
    <t>Iðnaðarmaður</t>
  </si>
  <si>
    <t>Vörubíll</t>
  </si>
  <si>
    <t>SAMTALS TILBOÐSLIÐUR 2.4</t>
  </si>
  <si>
    <t>Samtals 2. kafli:</t>
  </si>
  <si>
    <t>Samtals 3. kafli:</t>
  </si>
  <si>
    <t>Magn</t>
  </si>
  <si>
    <t>Eining</t>
  </si>
  <si>
    <t>Verð kr.</t>
  </si>
  <si>
    <t>Verkþáttur</t>
  </si>
  <si>
    <t xml:space="preserve"> 2.1</t>
  </si>
  <si>
    <t>RIF NÚVERANDI YFIRBORÐS</t>
  </si>
  <si>
    <t>1.  ALMENN VERKLÝSING</t>
  </si>
  <si>
    <t xml:space="preserve"> 1.2</t>
  </si>
  <si>
    <t xml:space="preserve"> 1.2.1</t>
  </si>
  <si>
    <t>Ø110 mm</t>
  </si>
  <si>
    <t>Ø500 ST</t>
  </si>
  <si>
    <t>Upplýsingaskilti</t>
  </si>
  <si>
    <t>Frágangur</t>
  </si>
  <si>
    <t>klst.</t>
  </si>
  <si>
    <t>Röralögn</t>
  </si>
  <si>
    <t>600x900 cm jarðbrunnur 12 t</t>
  </si>
  <si>
    <t>SAMTALS TILBOÐSLIÐUR 3.8</t>
  </si>
  <si>
    <t>Sögun</t>
  </si>
  <si>
    <t>UMFERÐARMERKI OG YFIRBORÐSMERKINGAR</t>
  </si>
  <si>
    <t>Umferðarmerki</t>
  </si>
  <si>
    <t>Festingar fyrir umferðarmerki</t>
  </si>
  <si>
    <t>Undirstöður fyrir umferðarmerki (skiltasteinar)</t>
  </si>
  <si>
    <t>Rör</t>
  </si>
  <si>
    <t>Uppsetning umferðarmerkja</t>
  </si>
  <si>
    <t>Niðursetning</t>
  </si>
  <si>
    <t>Efnisútvegun</t>
  </si>
  <si>
    <t>SAMTALS TILBOÐSLIÐUR 2.2</t>
  </si>
  <si>
    <t>SAMTALS TILBOÐSLIÐUR 2.1</t>
  </si>
  <si>
    <t xml:space="preserve"> 3.9</t>
  </si>
  <si>
    <t>Brunnur Mílu úr trefjaplasti</t>
  </si>
  <si>
    <t>Lagning PVC-röra Mílu</t>
  </si>
  <si>
    <t>SAMTALS TILBOÐSLIÐUR 3.9</t>
  </si>
  <si>
    <t>Samtals 1. kafli:</t>
  </si>
  <si>
    <t>3.8</t>
  </si>
  <si>
    <r>
      <t>m</t>
    </r>
    <r>
      <rPr>
        <vertAlign val="superscript"/>
        <sz val="10"/>
        <rFont val="Calibri"/>
        <family val="2"/>
        <scheme val="minor"/>
      </rPr>
      <t>3</t>
    </r>
  </si>
  <si>
    <t>Kostnaðarskipting</t>
  </si>
  <si>
    <t>USK</t>
  </si>
  <si>
    <t>Veitur</t>
  </si>
  <si>
    <t>Míla</t>
  </si>
  <si>
    <t>Gagnaveitan</t>
  </si>
  <si>
    <t>Hlutfall</t>
  </si>
  <si>
    <t>Skurðsnið C</t>
  </si>
  <si>
    <t>DN 180 mm renniloki</t>
  </si>
  <si>
    <t>Öryggisráðstafanir</t>
  </si>
  <si>
    <t>SAMTALS TILBOÐSLIÐUR 1.2</t>
  </si>
  <si>
    <t>TÍMAVINNA</t>
  </si>
  <si>
    <t xml:space="preserve"> 1.1</t>
  </si>
  <si>
    <t>AÐSTAÐA, FRÁGANGUR O.FL.</t>
  </si>
  <si>
    <t xml:space="preserve"> 1.1.1</t>
  </si>
  <si>
    <t xml:space="preserve"> 1.1.2</t>
  </si>
  <si>
    <t xml:space="preserve"> 1.1.3</t>
  </si>
  <si>
    <t>2.2.1</t>
  </si>
  <si>
    <t>Jarðvegsdúkur</t>
  </si>
  <si>
    <t xml:space="preserve"> 3.4.6</t>
  </si>
  <si>
    <t>Jarðlokar</t>
  </si>
  <si>
    <t>3.5.12</t>
  </si>
  <si>
    <t>Tengiskápur</t>
  </si>
  <si>
    <t>Jarðstrengir lagðir í skurð</t>
  </si>
  <si>
    <t>Götuljósalampar</t>
  </si>
  <si>
    <t>3.8.2</t>
  </si>
  <si>
    <t>3.8.3</t>
  </si>
  <si>
    <t>FJARSKIPTALAGNIR Mílu</t>
  </si>
  <si>
    <t>FJARSKIPTALAGNIR GAGNAVEITU REYKJAVÍKUR (GR)</t>
  </si>
  <si>
    <t>Lagning röra GR</t>
  </si>
  <si>
    <t>Grassáning</t>
  </si>
  <si>
    <t>Mælingarmaður</t>
  </si>
  <si>
    <t>Smágrafa</t>
  </si>
  <si>
    <t>Hjólavél (18-25t)</t>
  </si>
  <si>
    <t>Beltavél (25-35t)</t>
  </si>
  <si>
    <t>RAFLAGNIR HS-Veitur</t>
  </si>
  <si>
    <t>Niðurföll með göturistum</t>
  </si>
  <si>
    <t xml:space="preserve"> 3.3.8</t>
  </si>
  <si>
    <t xml:space="preserve"> 3.5.5</t>
  </si>
  <si>
    <t>3.5.5.1</t>
  </si>
  <si>
    <t>3.5.8</t>
  </si>
  <si>
    <t>3.5.12.3</t>
  </si>
  <si>
    <t>Strengrör/þverunarrör</t>
  </si>
  <si>
    <t>Heimtaugarör 14mm</t>
  </si>
  <si>
    <t>2.1.1</t>
  </si>
  <si>
    <t xml:space="preserve"> 2.2</t>
  </si>
  <si>
    <t>2.1.2</t>
  </si>
  <si>
    <t>Grjótvörn í ofanvatnsrás  D50 = 50mm</t>
  </si>
  <si>
    <t>OFANVATNSRÁS OG RÆSI</t>
  </si>
  <si>
    <t>2.3.2</t>
  </si>
  <si>
    <t>2.3.3</t>
  </si>
  <si>
    <t>2.4</t>
  </si>
  <si>
    <t>YFIRBORÐSFRÁGANGUR</t>
  </si>
  <si>
    <t>2.4.2</t>
  </si>
  <si>
    <t>2.3.4</t>
  </si>
  <si>
    <t>2.3.5</t>
  </si>
  <si>
    <t>2.1.3</t>
  </si>
  <si>
    <t>Fræsing á malbiki</t>
  </si>
  <si>
    <t>2.  GÖTUR, STÍGAR OG YFIRBORÐSFRÁGANGUR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</si>
  <si>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</si>
  <si>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Malbik</t>
  </si>
  <si>
    <t>Slitlagsmalbik á möl</t>
  </si>
  <si>
    <t>Stígar með stungumalbiki</t>
  </si>
  <si>
    <t>Vélsteyptur kantsteinn, hæð 150 mm</t>
  </si>
  <si>
    <t>2.4.3</t>
  </si>
  <si>
    <t>2.4.4</t>
  </si>
  <si>
    <t>2.4.5</t>
  </si>
  <si>
    <t>2.5</t>
  </si>
  <si>
    <t>2.5.2</t>
  </si>
  <si>
    <t>2.5.3</t>
  </si>
  <si>
    <t>2.5.4</t>
  </si>
  <si>
    <t>2.5.5</t>
  </si>
  <si>
    <t>2.6</t>
  </si>
  <si>
    <t>2.6.1</t>
  </si>
  <si>
    <t>2.6.2</t>
  </si>
  <si>
    <t>2.6.3</t>
  </si>
  <si>
    <t>2.6.4</t>
  </si>
  <si>
    <t>2.6.5</t>
  </si>
  <si>
    <t>2.6.6</t>
  </si>
  <si>
    <t>FYLLINGAR OG BURÐARLÖG</t>
  </si>
  <si>
    <t>Rif á bundnu slitlagi/steypu</t>
  </si>
  <si>
    <t>Rif malbiks</t>
  </si>
  <si>
    <t>Ferhyrndur brunnur 600x900mm</t>
  </si>
  <si>
    <t>ø110mm PVC-rör lagt í þveranir</t>
  </si>
  <si>
    <t>Lagning fjölpípuröra Mílu</t>
  </si>
  <si>
    <t>3.8.1</t>
  </si>
  <si>
    <t>3.4.6.3</t>
  </si>
  <si>
    <t xml:space="preserve"> 3.4.8</t>
  </si>
  <si>
    <t>Merkingar vinnusvæða</t>
  </si>
  <si>
    <t>A,B,D og J umferðarskilti</t>
  </si>
  <si>
    <t>K umferðarskilti án ljóss</t>
  </si>
  <si>
    <t>K umferðarskilti með ljósi</t>
  </si>
  <si>
    <t>H Bráðabirgðamerki, stór</t>
  </si>
  <si>
    <t>H Bráðabirgðamerki, hjáleið</t>
  </si>
  <si>
    <t>Ljósaörvar</t>
  </si>
  <si>
    <t>Endurnotkun</t>
  </si>
  <si>
    <t xml:space="preserve"> 1.1.4</t>
  </si>
  <si>
    <t xml:space="preserve"> 1.1.5</t>
  </si>
  <si>
    <t>Setja upp 6,3m ljósastólpar</t>
  </si>
  <si>
    <t xml:space="preserve"> 3.7.7</t>
  </si>
  <si>
    <t>Uppsetning ljósastólpar</t>
  </si>
  <si>
    <t>Setja upp og tengja götuljósalampa 1</t>
  </si>
  <si>
    <t>Tenging strengja við núverandi strengi í jörðu eða stólpa</t>
  </si>
  <si>
    <t>Tenging strengja við núverandi streng í stólpa</t>
  </si>
  <si>
    <t>Jarðvír 35 mm²</t>
  </si>
  <si>
    <t xml:space="preserve"> 3.5.2</t>
  </si>
  <si>
    <t>Einangruð PEX rör</t>
  </si>
  <si>
    <t xml:space="preserve"> 3.5.2.2</t>
  </si>
  <si>
    <t>Lagnavinna</t>
  </si>
  <si>
    <t xml:space="preserve"> 3.5.2.3</t>
  </si>
  <si>
    <t>PEX-samsetningar</t>
  </si>
  <si>
    <t>Ø32 Pex</t>
  </si>
  <si>
    <t>SAMTALS TILBOÐSLIÐUR 2.5</t>
  </si>
  <si>
    <t>SAMTALS TILBOÐSLIÐUR 2.6</t>
  </si>
  <si>
    <t>SAMTALS TILBOÐSLIÐUR 1.1</t>
  </si>
  <si>
    <t>Gröftur fyrir ofanvatnsrásum</t>
  </si>
  <si>
    <t>Gröftur og nýting í undirfyllingar og fláafleyga</t>
  </si>
  <si>
    <t>Rif steypts kantsteins</t>
  </si>
  <si>
    <t>Gröftur og flutningur á losunarstað, innan Álftaness</t>
  </si>
  <si>
    <t>Burðarlag í göngustíga og gangstéttar, mulningur</t>
  </si>
  <si>
    <t>Akstur með efni á viðurkenndan losunarstað utan Álftaness</t>
  </si>
  <si>
    <t>Gröftur og flutningur á losunarstað, utan Álftaness</t>
  </si>
  <si>
    <t>Gröftur og flutningur á losunarstað innan Álftaness</t>
  </si>
  <si>
    <t xml:space="preserve"> 3.3.2</t>
  </si>
  <si>
    <t xml:space="preserve"> 3.3.4.1</t>
  </si>
  <si>
    <t>Gröftur fyrir götum, bílastæðum, stéttum og stígum</t>
  </si>
  <si>
    <t>Styrktarlag í göngustíga</t>
  </si>
  <si>
    <t xml:space="preserve"> 2.3</t>
  </si>
  <si>
    <t>Yfirborðsmerkingar</t>
  </si>
  <si>
    <t>2.6.6.1</t>
  </si>
  <si>
    <t>Biðskylduþríhyrningur</t>
  </si>
  <si>
    <t>Þveranir - vegir/götur/gangstígar</t>
  </si>
  <si>
    <t>SAMTALS ALLS</t>
  </si>
  <si>
    <t>KALDAVATNSLAGNIR VEITUR</t>
  </si>
  <si>
    <t>HITAVEITA VEITUR</t>
  </si>
  <si>
    <t xml:space="preserve"> 3.2.3</t>
  </si>
  <si>
    <t xml:space="preserve"> 3.3.6</t>
  </si>
  <si>
    <t>Ø300 ST</t>
  </si>
  <si>
    <t>Strenglagnir 4x300q Al 1kV</t>
  </si>
  <si>
    <t xml:space="preserve">Strenglagnir 4x10q Cu </t>
  </si>
  <si>
    <t xml:space="preserve">Strenglagnir 4x16q Cu </t>
  </si>
  <si>
    <t>Heimtaugarör 10mm</t>
  </si>
  <si>
    <t>Ø50 mm</t>
  </si>
  <si>
    <t>ø31mm fjölpípurör lagt í skurð</t>
  </si>
  <si>
    <t>ø31mm fjölpípurör dregið í rör</t>
  </si>
  <si>
    <t>ø24mm fjölpípurör lagt í skurð</t>
  </si>
  <si>
    <t>ø24mm fjölpípurör dregið í rör</t>
  </si>
  <si>
    <t>ø7mm blástursrör lagt í skurð</t>
  </si>
  <si>
    <t>Strenglagnir</t>
  </si>
  <si>
    <t>Álftanes, Miðsvæði – Svæði 4 – Kumlamýri, gatnagerð og lagnir</t>
  </si>
  <si>
    <t>Tengibúnaður í ljósastólpa</t>
  </si>
  <si>
    <t>Ø32 PL í Ø50 PL ídráttarröri</t>
  </si>
  <si>
    <t>DN 63 mm renniloki</t>
  </si>
  <si>
    <t>Ø63 Pex</t>
  </si>
  <si>
    <t>Ø50 Pex</t>
  </si>
  <si>
    <t>Ø40 Pex</t>
  </si>
  <si>
    <t>Ø25 Pex</t>
  </si>
  <si>
    <t>DN50</t>
  </si>
  <si>
    <t>DN 32</t>
  </si>
  <si>
    <t>Tenging við DN 200</t>
  </si>
  <si>
    <t>Ø150 PP</t>
  </si>
  <si>
    <t>Ø200 PP</t>
  </si>
  <si>
    <t>Ø250 PP</t>
  </si>
  <si>
    <t>Jarðvinnusnið nr. 1</t>
  </si>
  <si>
    <t>Jarðvinnusnið nr. 2</t>
  </si>
  <si>
    <t>Jarðvinnusnið nr. 3</t>
  </si>
  <si>
    <t>Jarðvinnusnið nr. 4</t>
  </si>
  <si>
    <t>Jarðvinnusnið nr. 5</t>
  </si>
  <si>
    <t>Jarðvinnusnið nr. 6</t>
  </si>
  <si>
    <t>Skurðsnið D</t>
  </si>
  <si>
    <t>Ljósastrengur 4G10q Eir í skurði</t>
  </si>
  <si>
    <t>Ljósastrengur 4G10q Eir í rör</t>
  </si>
  <si>
    <t xml:space="preserve"> 3.6.1</t>
  </si>
  <si>
    <t>3.9.1</t>
  </si>
  <si>
    <t xml:space="preserve"> 3.9.1.1</t>
  </si>
  <si>
    <t xml:space="preserve"> 3.9.1.2</t>
  </si>
  <si>
    <t xml:space="preserve"> 3.9.2</t>
  </si>
  <si>
    <t>Grasþökur - Meðfram göngustíg við Suðurnesveg</t>
  </si>
  <si>
    <t>Úthagatorg - Ofanvatnsrásir meðfram Kumlamýri</t>
  </si>
  <si>
    <r>
      <t>m</t>
    </r>
    <r>
      <rPr>
        <vertAlign val="superscript"/>
        <sz val="1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</si>
  <si>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Undirfylling</t>
  </si>
  <si>
    <t>Styrktarlag í götur</t>
  </si>
  <si>
    <t>Burðarlag í götur, mulningur</t>
  </si>
  <si>
    <t>2.3.6</t>
  </si>
  <si>
    <t>Vegræsi undir Kumlamýri</t>
  </si>
  <si>
    <t>Þökulögn í vatnsrásir</t>
  </si>
  <si>
    <t xml:space="preserve"> 3.4.1</t>
  </si>
  <si>
    <t>3.4.1.1</t>
  </si>
  <si>
    <t>Ø63 PL í  Ø90 PL ídráttarröri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</si>
</sst>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_-* #,##0\ &quot;kr.&quot;_-;\-* #,##0\ &quot;kr.&quot;_-;_-* &quot;-&quot;\ &quot;kr.&quot;_-;_-@_-"/>
    <numFmt numFmtId="166" formatCode="_-* #,##0\ _k_r_._-;\-* #,##0\ _k_r_._-;_-* &quot;-&quot;\ _k_r_._-;_-@_-"/>
    <numFmt numFmtId="167" formatCode="_-* #,##0.00\ &quot;kr.&quot;_-;\-* #,##0.00\ &quot;kr.&quot;_-;_-* &quot;-&quot;??\ &quot;kr.&quot;_-;_-@_-"/>
    <numFmt numFmtId="168" formatCode="_-* #,##0.00\ _k_r_._-;\-* #,##0.00\ _k_r_._-;_-* &quot;-&quot;??\ _k_r_._-;_-@_-"/>
    <numFmt numFmtId="169" formatCode="#,##0\ _k_r_."/>
    <numFmt numFmtId="170" formatCode="_-* #,##0\ [$kr.-40F]_-;\-* #,##0\ [$kr.-40F]_-;_-* &quot;-&quot;??\ [$kr.-40F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6" borderId="1" applyNumberFormat="0" applyAlignment="0" applyProtection="0"/>
    <xf numFmtId="0" fontId="8" fillId="0" borderId="3" applyNumberFormat="0" applyFill="0" applyAlignment="0" applyProtection="0"/>
    <xf numFmtId="0" fontId="9" fillId="7" borderId="4" applyNumberFormat="0" applyAlignment="0" applyProtection="0"/>
    <xf numFmtId="0" fontId="10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4" fillId="0" borderId="7" applyNumberFormat="0" applyFill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32" borderId="0" applyNumberFormat="0" applyBorder="0" applyAlignment="0" applyProtection="0"/>
    <xf numFmtId="0" fontId="16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4">
    <xf numFmtId="0" fontId="0" fillId="0" borderId="0" xfId="0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4" fillId="0" borderId="0" xfId="8" applyBorder="1"/>
    <xf numFmtId="0" fontId="0" fillId="0" borderId="0" xfId="0"/>
    <xf numFmtId="0" fontId="15" fillId="0" borderId="0" xfId="6"/>
    <xf numFmtId="0" fontId="14" fillId="0" borderId="7" xfId="21"/>
    <xf numFmtId="0" fontId="17" fillId="0" borderId="0" xfId="10"/>
    <xf numFmtId="49" fontId="12" fillId="0" borderId="0" xfId="0" applyNumberFormat="1" applyFont="1" applyFill="1" applyBorder="1"/>
    <xf numFmtId="0" fontId="0" fillId="0" borderId="0" xfId="0" applyAlignment="1">
      <alignment horizontal="center"/>
    </xf>
    <xf numFmtId="49" fontId="17" fillId="0" borderId="0" xfId="10" applyNumberFormat="1" applyAlignment="1">
      <alignment horizontal="center"/>
    </xf>
    <xf numFmtId="49" fontId="17" fillId="0" borderId="0" xfId="10" applyNumberFormat="1" applyAlignment="1">
      <alignment horizontal="left"/>
    </xf>
    <xf numFmtId="49" fontId="18" fillId="0" borderId="0" xfId="6" applyNumberFormat="1" applyFont="1" applyFill="1" applyBorder="1"/>
    <xf numFmtId="1" fontId="12" fillId="0" borderId="0" xfId="0" applyNumberFormat="1" applyFont="1" applyFill="1" applyBorder="1" applyAlignment="1">
      <alignment horizontal="center" vertical="center"/>
    </xf>
    <xf numFmtId="0" fontId="14" fillId="0" borderId="6" xfId="21" applyBorder="1"/>
    <xf numFmtId="0" fontId="14" fillId="0" borderId="6" xfId="21" applyFont="1" applyBorder="1"/>
    <xf numFmtId="170" fontId="20" fillId="0" borderId="0" xfId="47" applyNumberFormat="1" applyFont="1"/>
    <xf numFmtId="170" fontId="20" fillId="0" borderId="6" xfId="47" applyNumberFormat="1" applyFont="1" applyBorder="1"/>
    <xf numFmtId="170" fontId="20" fillId="0" borderId="7" xfId="47" applyNumberFormat="1" applyFont="1" applyBorder="1"/>
    <xf numFmtId="0" fontId="13" fillId="0" borderId="0" xfId="8" applyFont="1" applyBorder="1"/>
    <xf numFmtId="1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49" fontId="16" fillId="0" borderId="9" xfId="0" applyNumberFormat="1" applyFont="1" applyFill="1" applyBorder="1"/>
    <xf numFmtId="0" fontId="16" fillId="0" borderId="9" xfId="0" applyFont="1" applyFill="1" applyBorder="1"/>
    <xf numFmtId="1" fontId="23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/>
    </xf>
    <xf numFmtId="49" fontId="21" fillId="0" borderId="0" xfId="6" applyNumberFormat="1" applyFont="1" applyFill="1" applyBorder="1"/>
    <xf numFmtId="0" fontId="0" fillId="0" borderId="0" xfId="0" applyFill="1"/>
    <xf numFmtId="49" fontId="14" fillId="0" borderId="0" xfId="8" applyNumberFormat="1" applyFont="1" applyFill="1" applyBorder="1" applyAlignment="1">
      <alignment horizontal="left"/>
    </xf>
    <xf numFmtId="0" fontId="14" fillId="0" borderId="0" xfId="8" applyFont="1" applyFill="1" applyBorder="1"/>
    <xf numFmtId="49" fontId="24" fillId="0" borderId="0" xfId="6" applyNumberFormat="1" applyFont="1" applyFill="1" applyAlignment="1">
      <alignment horizontal="left"/>
    </xf>
    <xf numFmtId="49" fontId="15" fillId="0" borderId="0" xfId="6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13" fillId="0" borderId="10" xfId="7" applyFont="1" applyFill="1"/>
    <xf numFmtId="1" fontId="16" fillId="0" borderId="0" xfId="46" applyNumberFormat="1" applyFont="1" applyFill="1" applyBorder="1" applyAlignment="1">
      <alignment horizontal="center" vertical="center"/>
    </xf>
    <xf numFmtId="49" fontId="13" fillId="0" borderId="0" xfId="8" applyNumberFormat="1" applyFont="1" applyBorder="1"/>
    <xf numFmtId="0" fontId="15" fillId="0" borderId="0" xfId="6" applyFont="1" applyFill="1" applyBorder="1"/>
    <xf numFmtId="0" fontId="15" fillId="0" borderId="0" xfId="6" applyFont="1" applyFill="1"/>
    <xf numFmtId="0" fontId="15" fillId="0" borderId="0" xfId="6" applyFont="1" applyFill="1" applyBorder="1" applyAlignment="1">
      <alignment horizontal="left"/>
    </xf>
    <xf numFmtId="0" fontId="23" fillId="0" borderId="0" xfId="0" applyFont="1" applyFill="1"/>
    <xf numFmtId="0" fontId="25" fillId="0" borderId="0" xfId="0" applyFont="1" applyFill="1"/>
    <xf numFmtId="49" fontId="13" fillId="0" borderId="10" xfId="7" applyNumberFormat="1" applyFont="1" applyFill="1" applyAlignment="1">
      <alignment vertical="center"/>
    </xf>
    <xf numFmtId="1" fontId="26" fillId="0" borderId="10" xfId="7" applyNumberFormat="1" applyFont="1" applyFill="1" applyAlignment="1">
      <alignment horizontal="center" vertical="center"/>
    </xf>
    <xf numFmtId="0" fontId="13" fillId="0" borderId="10" xfId="7" applyFont="1" applyFill="1" applyAlignment="1">
      <alignment horizontal="left"/>
    </xf>
    <xf numFmtId="0" fontId="13" fillId="0" borderId="10" xfId="7" applyFont="1" applyFill="1" applyProtection="1">
      <protection locked="0"/>
    </xf>
    <xf numFmtId="1" fontId="25" fillId="0" borderId="0" xfId="8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left"/>
    </xf>
    <xf numFmtId="0" fontId="14" fillId="0" borderId="0" xfId="8" applyFont="1" applyFill="1" applyBorder="1" applyProtection="1">
      <protection locked="0"/>
    </xf>
    <xf numFmtId="49" fontId="17" fillId="0" borderId="0" xfId="9" applyNumberFormat="1" applyFont="1" applyFill="1" applyBorder="1" applyAlignment="1">
      <alignment horizontal="left"/>
    </xf>
    <xf numFmtId="0" fontId="17" fillId="0" borderId="0" xfId="9" applyFont="1" applyFill="1" applyBorder="1"/>
    <xf numFmtId="1" fontId="16" fillId="0" borderId="0" xfId="9" applyNumberFormat="1" applyFont="1" applyFill="1" applyAlignment="1">
      <alignment horizontal="center" vertical="center"/>
    </xf>
    <xf numFmtId="0" fontId="16" fillId="0" borderId="0" xfId="46" applyFont="1" applyFill="1" applyBorder="1" applyAlignment="1">
      <alignment horizontal="center"/>
    </xf>
    <xf numFmtId="0" fontId="16" fillId="0" borderId="0" xfId="46" applyFont="1" applyFill="1" applyBorder="1" applyAlignment="1">
      <alignment horizontal="right"/>
    </xf>
    <xf numFmtId="0" fontId="16" fillId="0" borderId="0" xfId="46" applyFont="1" applyFill="1" applyBorder="1"/>
    <xf numFmtId="3" fontId="16" fillId="0" borderId="6" xfId="46" applyNumberFormat="1" applyFont="1" applyFill="1" applyBorder="1" applyProtection="1">
      <protection locked="0"/>
    </xf>
    <xf numFmtId="3" fontId="16" fillId="0" borderId="0" xfId="46" applyNumberFormat="1" applyFont="1" applyFill="1" applyBorder="1" applyProtection="1">
      <protection locked="0"/>
    </xf>
    <xf numFmtId="3" fontId="16" fillId="0" borderId="0" xfId="46" applyNumberFormat="1" applyFont="1" applyFill="1" applyBorder="1"/>
    <xf numFmtId="1" fontId="16" fillId="0" borderId="0" xfId="46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left"/>
    </xf>
    <xf numFmtId="0" fontId="14" fillId="0" borderId="7" xfId="21" applyFont="1" applyFill="1" applyBorder="1"/>
    <xf numFmtId="1" fontId="25" fillId="0" borderId="7" xfId="21" applyNumberFormat="1" applyFont="1" applyFill="1" applyBorder="1" applyAlignment="1">
      <alignment horizontal="center" vertical="center"/>
    </xf>
    <xf numFmtId="0" fontId="14" fillId="0" borderId="7" xfId="21" applyFont="1" applyFill="1" applyBorder="1" applyAlignment="1">
      <alignment horizontal="left"/>
    </xf>
    <xf numFmtId="0" fontId="14" fillId="0" borderId="7" xfId="21" applyFont="1" applyFill="1" applyBorder="1" applyAlignment="1" applyProtection="1">
      <alignment horizontal="center"/>
      <protection locked="0"/>
    </xf>
    <xf numFmtId="0" fontId="14" fillId="0" borderId="0" xfId="21" applyFont="1" applyFill="1" applyBorder="1"/>
    <xf numFmtId="1" fontId="25" fillId="0" borderId="0" xfId="21" applyNumberFormat="1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left"/>
    </xf>
    <xf numFmtId="0" fontId="14" fillId="0" borderId="0" xfId="21" applyFont="1" applyFill="1" applyBorder="1" applyAlignment="1" applyProtection="1">
      <alignment horizontal="center"/>
      <protection locked="0"/>
    </xf>
    <xf numFmtId="0" fontId="14" fillId="0" borderId="7" xfId="21" applyFont="1" applyFill="1"/>
    <xf numFmtId="1" fontId="25" fillId="0" borderId="7" xfId="21" applyNumberFormat="1" applyFont="1" applyFill="1" applyAlignment="1">
      <alignment horizontal="center" vertical="center"/>
    </xf>
    <xf numFmtId="0" fontId="14" fillId="0" borderId="7" xfId="21" applyFont="1" applyFill="1" applyAlignment="1">
      <alignment horizontal="left"/>
    </xf>
    <xf numFmtId="0" fontId="14" fillId="0" borderId="7" xfId="21" applyFont="1" applyFill="1" applyAlignment="1" applyProtection="1">
      <alignment horizontal="center"/>
      <protection locked="0"/>
    </xf>
    <xf numFmtId="0" fontId="16" fillId="0" borderId="0" xfId="9" applyFont="1" applyFill="1" applyBorder="1"/>
    <xf numFmtId="49" fontId="16" fillId="0" borderId="0" xfId="9" applyNumberFormat="1" applyFont="1" applyFill="1" applyBorder="1" applyAlignment="1">
      <alignment horizontal="left"/>
    </xf>
    <xf numFmtId="0" fontId="17" fillId="0" borderId="0" xfId="9" applyFont="1" applyFill="1"/>
    <xf numFmtId="49" fontId="16" fillId="0" borderId="0" xfId="46" applyNumberFormat="1" applyFont="1" applyFill="1" applyBorder="1" applyAlignment="1">
      <alignment horizontal="left"/>
    </xf>
    <xf numFmtId="1" fontId="25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Border="1" applyAlignment="1">
      <alignment horizontal="left"/>
    </xf>
    <xf numFmtId="0" fontId="16" fillId="0" borderId="0" xfId="46" applyFont="1" applyFill="1" applyBorder="1" applyProtection="1">
      <protection locked="0"/>
    </xf>
    <xf numFmtId="3" fontId="12" fillId="0" borderId="8" xfId="0" applyNumberFormat="1" applyFont="1" applyFill="1" applyBorder="1" applyProtection="1">
      <protection locked="0"/>
    </xf>
    <xf numFmtId="49" fontId="17" fillId="0" borderId="0" xfId="10" applyNumberFormat="1" applyFont="1" applyFill="1" applyBorder="1" applyAlignment="1">
      <alignment horizontal="left"/>
    </xf>
    <xf numFmtId="0" fontId="17" fillId="0" borderId="0" xfId="9" applyFont="1" applyFill="1" applyBorder="1" applyAlignment="1" applyProtection="1">
      <alignment horizontal="left"/>
    </xf>
    <xf numFmtId="0" fontId="17" fillId="0" borderId="0" xfId="10" applyFont="1" applyFill="1"/>
    <xf numFmtId="49" fontId="25" fillId="0" borderId="0" xfId="0" applyNumberFormat="1" applyFont="1" applyFill="1"/>
    <xf numFmtId="0" fontId="16" fillId="0" borderId="6" xfId="46" applyFont="1" applyFill="1" applyBorder="1" applyProtection="1">
      <protection locked="0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 applyProtection="1">
      <alignment horizontal="center"/>
      <protection locked="0"/>
    </xf>
    <xf numFmtId="1" fontId="19" fillId="0" borderId="0" xfId="6" applyNumberFormat="1" applyFont="1" applyFill="1" applyAlignment="1">
      <alignment horizontal="center" vertical="center"/>
    </xf>
    <xf numFmtId="0" fontId="23" fillId="0" borderId="9" xfId="0" applyFont="1" applyFill="1" applyBorder="1"/>
    <xf numFmtId="1" fontId="25" fillId="0" borderId="0" xfId="0" applyNumberFormat="1" applyFont="1" applyFill="1"/>
    <xf numFmtId="0" fontId="0" fillId="0" borderId="0" xfId="0" applyBorder="1"/>
    <xf numFmtId="3" fontId="25" fillId="0" borderId="0" xfId="0" applyNumberFormat="1" applyFont="1" applyFill="1"/>
    <xf numFmtId="1" fontId="30" fillId="0" borderId="0" xfId="0" applyNumberFormat="1" applyFont="1" applyFill="1" applyBorder="1" applyAlignment="1">
      <alignment horizontal="center" vertical="center"/>
    </xf>
    <xf numFmtId="0" fontId="0" fillId="0" borderId="11" xfId="0" applyBorder="1"/>
    <xf numFmtId="2" fontId="0" fillId="0" borderId="0" xfId="0" applyNumberFormat="1" applyBorder="1"/>
    <xf numFmtId="0" fontId="0" fillId="0" borderId="12" xfId="0" applyBorder="1"/>
    <xf numFmtId="2" fontId="0" fillId="0" borderId="12" xfId="0" applyNumberFormat="1" applyBorder="1"/>
    <xf numFmtId="0" fontId="28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center"/>
    </xf>
    <xf numFmtId="0" fontId="17" fillId="0" borderId="0" xfId="9" applyFill="1"/>
    <xf numFmtId="0" fontId="32" fillId="0" borderId="0" xfId="0" applyFont="1" applyFill="1"/>
    <xf numFmtId="1" fontId="16" fillId="0" borderId="0" xfId="0" applyNumberFormat="1" applyFont="1" applyFill="1" applyBorder="1" applyAlignment="1">
      <alignment horizontal="center" vertical="center"/>
    </xf>
    <xf numFmtId="1" fontId="16" fillId="0" borderId="7" xfId="21" applyNumberFormat="1" applyFont="1" applyFill="1" applyAlignment="1">
      <alignment horizontal="center" vertical="center"/>
    </xf>
    <xf numFmtId="1" fontId="16" fillId="0" borderId="0" xfId="21" applyNumberFormat="1" applyFont="1" applyFill="1" applyBorder="1" applyAlignment="1">
      <alignment horizontal="center" vertical="center"/>
    </xf>
    <xf numFmtId="1" fontId="16" fillId="0" borderId="0" xfId="8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49" fontId="17" fillId="0" borderId="0" xfId="9" applyNumberFormat="1" applyFill="1" applyAlignment="1">
      <alignment horizontal="left"/>
    </xf>
    <xf numFmtId="0" fontId="16" fillId="0" borderId="0" xfId="46" applyFill="1"/>
    <xf numFmtId="0" fontId="16" fillId="0" borderId="0" xfId="46" applyFill="1" applyAlignment="1">
      <alignment horizontal="left"/>
    </xf>
    <xf numFmtId="0" fontId="17" fillId="0" borderId="0" xfId="10" applyNumberFormat="1" applyAlignment="1">
      <alignment horizontal="center"/>
    </xf>
    <xf numFmtId="0" fontId="17" fillId="0" borderId="0" xfId="10" applyNumberFormat="1" applyAlignment="1">
      <alignment horizontal="left"/>
    </xf>
    <xf numFmtId="1" fontId="16" fillId="0" borderId="0" xfId="46" applyNumberFormat="1" applyFill="1" applyAlignment="1">
      <alignment horizontal="center" vertical="center"/>
    </xf>
    <xf numFmtId="0" fontId="16" fillId="0" borderId="0" xfId="46" applyFill="1" applyAlignment="1">
      <alignment horizontal="center"/>
    </xf>
    <xf numFmtId="0" fontId="16" fillId="0" borderId="0" xfId="46" applyFill="1" applyAlignment="1">
      <alignment horizontal="right"/>
    </xf>
    <xf numFmtId="3" fontId="16" fillId="0" borderId="6" xfId="46" applyNumberFormat="1" applyFill="1" applyBorder="1" applyProtection="1">
      <protection locked="0"/>
    </xf>
    <xf numFmtId="9" fontId="25" fillId="0" borderId="0" xfId="48" applyFont="1" applyFill="1"/>
    <xf numFmtId="9" fontId="16" fillId="0" borderId="0" xfId="0" applyNumberFormat="1" applyFont="1" applyFill="1" applyBorder="1" applyAlignment="1">
      <alignment horizontal="center"/>
    </xf>
    <xf numFmtId="9" fontId="25" fillId="0" borderId="0" xfId="48" applyFont="1" applyFill="1" applyAlignment="1">
      <alignment horizontal="center"/>
    </xf>
    <xf numFmtId="3" fontId="16" fillId="0" borderId="0" xfId="46" applyNumberFormat="1" applyFont="1" applyFill="1" applyBorder="1" applyAlignment="1">
      <alignment horizontal="center"/>
    </xf>
    <xf numFmtId="0" fontId="16" fillId="0" borderId="0" xfId="9" applyFont="1" applyFill="1"/>
    <xf numFmtId="0" fontId="1" fillId="0" borderId="0" xfId="0" applyFont="1" applyFill="1"/>
    <xf numFmtId="0" fontId="16" fillId="0" borderId="0" xfId="46" applyFill="1" applyAlignment="1">
      <alignment wrapText="1"/>
    </xf>
    <xf numFmtId="3" fontId="16" fillId="0" borderId="9" xfId="46" applyNumberFormat="1" applyFill="1" applyBorder="1" applyProtection="1">
      <protection locked="0"/>
    </xf>
    <xf numFmtId="0" fontId="17" fillId="0" borderId="0" xfId="9" applyFill="1" applyAlignment="1">
      <alignment horizontal="left"/>
    </xf>
    <xf numFmtId="0" fontId="33" fillId="0" borderId="0" xfId="0" applyFont="1" applyFill="1"/>
    <xf numFmtId="0" fontId="16" fillId="0" borderId="0" xfId="46" applyAlignment="1">
      <alignment horizontal="center"/>
    </xf>
    <xf numFmtId="0" fontId="16" fillId="0" borderId="0" xfId="46" applyAlignment="1">
      <alignment horizontal="right"/>
    </xf>
    <xf numFmtId="1" fontId="16" fillId="0" borderId="0" xfId="46" applyNumberFormat="1" applyAlignment="1">
      <alignment horizontal="center" vertical="center"/>
    </xf>
    <xf numFmtId="0" fontId="15" fillId="0" borderId="0" xfId="6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" fontId="30" fillId="0" borderId="0" xfId="0" applyNumberFormat="1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13" fillId="0" borderId="10" xfId="7" applyFont="1" applyFill="1" applyProtection="1"/>
    <xf numFmtId="0" fontId="13" fillId="0" borderId="10" xfId="7" applyFont="1" applyFill="1" applyAlignment="1" applyProtection="1">
      <alignment horizontal="right"/>
    </xf>
    <xf numFmtId="0" fontId="14" fillId="0" borderId="0" xfId="8" applyFont="1" applyFill="1" applyBorder="1" applyProtection="1"/>
    <xf numFmtId="169" fontId="14" fillId="0" borderId="0" xfId="8" applyNumberFormat="1" applyFont="1" applyFill="1" applyBorder="1" applyProtection="1"/>
    <xf numFmtId="0" fontId="16" fillId="0" borderId="0" xfId="46" quotePrefix="1" applyFont="1" applyFill="1" applyBorder="1" applyAlignment="1" applyProtection="1">
      <alignment horizontal="center"/>
    </xf>
    <xf numFmtId="0" fontId="16" fillId="0" borderId="0" xfId="46" applyFont="1" applyFill="1" applyBorder="1" applyProtection="1"/>
    <xf numFmtId="3" fontId="16" fillId="0" borderId="6" xfId="46" applyNumberFormat="1" applyFont="1" applyFill="1" applyBorder="1" applyProtection="1"/>
    <xf numFmtId="0" fontId="16" fillId="0" borderId="0" xfId="46" quotePrefix="1" applyFill="1" applyAlignment="1" applyProtection="1">
      <alignment horizontal="center"/>
    </xf>
    <xf numFmtId="0" fontId="16" fillId="0" borderId="0" xfId="46" applyFill="1" applyProtection="1"/>
    <xf numFmtId="3" fontId="16" fillId="0" borderId="6" xfId="46" applyNumberFormat="1" applyFill="1" applyBorder="1" applyProtection="1"/>
    <xf numFmtId="3" fontId="16" fillId="0" borderId="0" xfId="46" applyNumberFormat="1" applyFont="1" applyFill="1" applyBorder="1" applyProtection="1"/>
    <xf numFmtId="0" fontId="14" fillId="0" borderId="7" xfId="21" applyFont="1" applyFill="1" applyBorder="1" applyProtection="1"/>
    <xf numFmtId="3" fontId="14" fillId="0" borderId="7" xfId="21" applyNumberFormat="1" applyFont="1" applyFill="1" applyBorder="1" applyAlignment="1" applyProtection="1">
      <alignment horizontal="right"/>
    </xf>
    <xf numFmtId="0" fontId="14" fillId="0" borderId="0" xfId="21" applyFont="1" applyFill="1" applyBorder="1" applyProtection="1"/>
    <xf numFmtId="3" fontId="14" fillId="0" borderId="0" xfId="21" applyNumberFormat="1" applyFont="1" applyFill="1" applyBorder="1" applyAlignment="1" applyProtection="1">
      <alignment horizontal="right"/>
    </xf>
    <xf numFmtId="0" fontId="14" fillId="0" borderId="7" xfId="21" applyFont="1" applyFill="1" applyProtection="1"/>
    <xf numFmtId="3" fontId="14" fillId="0" borderId="7" xfId="21" applyNumberFormat="1" applyFont="1" applyFill="1" applyAlignment="1" applyProtection="1">
      <alignment horizontal="right"/>
    </xf>
    <xf numFmtId="0" fontId="25" fillId="0" borderId="0" xfId="0" applyFont="1" applyFill="1" applyProtection="1"/>
    <xf numFmtId="0" fontId="17" fillId="0" borderId="0" xfId="9" applyFont="1" applyFill="1" applyProtection="1"/>
    <xf numFmtId="0" fontId="25" fillId="0" borderId="0" xfId="0" quotePrefix="1" applyFont="1" applyFill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2" fillId="0" borderId="0" xfId="0" quotePrefix="1" applyFont="1" applyFill="1" applyBorder="1" applyAlignment="1" applyProtection="1">
      <alignment horizontal="center"/>
    </xf>
    <xf numFmtId="3" fontId="12" fillId="0" borderId="0" xfId="0" applyNumberFormat="1" applyFont="1" applyFill="1" applyBorder="1" applyProtection="1"/>
    <xf numFmtId="169" fontId="12" fillId="0" borderId="0" xfId="0" applyNumberFormat="1" applyFont="1" applyFill="1" applyBorder="1" applyProtection="1"/>
    <xf numFmtId="0" fontId="28" fillId="0" borderId="0" xfId="0" applyFont="1" applyFill="1" applyBorder="1" applyProtection="1"/>
    <xf numFmtId="3" fontId="28" fillId="0" borderId="0" xfId="0" applyNumberFormat="1" applyFont="1" applyFill="1" applyBorder="1" applyAlignment="1" applyProtection="1">
      <alignment horizontal="right"/>
    </xf>
    <xf numFmtId="0" fontId="15" fillId="0" borderId="0" xfId="6" applyFont="1" applyFill="1" applyBorder="1" applyProtection="1">
      <protection locked="0"/>
    </xf>
    <xf numFmtId="1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23" fillId="0" borderId="9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Protection="1">
      <protection locked="0"/>
    </xf>
    <xf numFmtId="0" fontId="17" fillId="0" borderId="0" xfId="9" applyFont="1" applyFill="1" applyProtection="1">
      <protection locked="0"/>
    </xf>
    <xf numFmtId="3" fontId="25" fillId="0" borderId="0" xfId="0" applyNumberFormat="1" applyFont="1" applyFill="1" applyProtection="1">
      <protection locked="0"/>
    </xf>
    <xf numFmtId="3" fontId="0" fillId="0" borderId="0" xfId="0" applyNumberFormat="1"/>
    <xf numFmtId="49" fontId="17" fillId="0" borderId="0" xfId="9" quotePrefix="1" applyNumberFormat="1" applyFont="1" applyFill="1" applyBorder="1" applyAlignment="1">
      <alignment horizontal="left"/>
    </xf>
    <xf numFmtId="169" fontId="16" fillId="0" borderId="0" xfId="46" applyNumberFormat="1" applyFont="1" applyFill="1" applyBorder="1" applyProtection="1"/>
    <xf numFmtId="49" fontId="17" fillId="0" borderId="0" xfId="9" applyNumberFormat="1" applyFont="1" applyFill="1" applyBorder="1"/>
    <xf numFmtId="49" fontId="28" fillId="0" borderId="0" xfId="0" applyNumberFormat="1" applyFont="1" applyAlignment="1">
      <alignment horizontal="left"/>
    </xf>
    <xf numFmtId="0" fontId="16" fillId="0" borderId="0" xfId="46"/>
    <xf numFmtId="3" fontId="16" fillId="0" borderId="6" xfId="46" applyNumberFormat="1" applyBorder="1" applyProtection="1">
      <protection locked="0"/>
    </xf>
    <xf numFmtId="0" fontId="16" fillId="0" borderId="0" xfId="46" quotePrefix="1" applyAlignment="1">
      <alignment horizontal="center"/>
    </xf>
    <xf numFmtId="3" fontId="16" fillId="0" borderId="6" xfId="46" applyNumberFormat="1" applyBorder="1"/>
    <xf numFmtId="0" fontId="1" fillId="0" borderId="0" xfId="0" applyFont="1"/>
    <xf numFmtId="0" fontId="34" fillId="0" borderId="0" xfId="46" applyFont="1"/>
    <xf numFmtId="0" fontId="16" fillId="0" borderId="0" xfId="46" applyFont="1" applyFill="1" applyBorder="1" applyAlignment="1">
      <alignment horizontal="left"/>
    </xf>
    <xf numFmtId="1" fontId="16" fillId="0" borderId="0" xfId="46" applyNumberFormat="1" applyFont="1" applyFill="1" applyBorder="1" applyAlignment="1" applyProtection="1">
      <alignment horizontal="center" vertical="center"/>
    </xf>
    <xf numFmtId="49" fontId="16" fillId="0" borderId="0" xfId="10" applyNumberFormat="1" applyFont="1" applyFill="1" applyBorder="1" applyAlignment="1">
      <alignment horizontal="left"/>
    </xf>
    <xf numFmtId="0" fontId="16" fillId="0" borderId="0" xfId="10" applyFont="1" applyFill="1" applyBorder="1"/>
    <xf numFmtId="49" fontId="28" fillId="0" borderId="0" xfId="0" applyNumberFormat="1" applyFont="1" applyFill="1" applyAlignment="1">
      <alignment horizontal="left"/>
    </xf>
    <xf numFmtId="0" fontId="16" fillId="0" borderId="0" xfId="46" quotePrefix="1" applyFill="1" applyAlignment="1">
      <alignment horizontal="center"/>
    </xf>
    <xf numFmtId="3" fontId="16" fillId="0" borderId="6" xfId="46" applyNumberFormat="1" applyFill="1" applyBorder="1"/>
    <xf numFmtId="0" fontId="16" fillId="0" borderId="0" xfId="46" applyAlignment="1">
      <alignment horizontal="left"/>
    </xf>
    <xf numFmtId="169" fontId="17" fillId="0" borderId="0" xfId="10" applyNumberFormat="1" applyFont="1" applyFill="1" applyBorder="1"/>
    <xf numFmtId="0" fontId="16" fillId="0" borderId="0" xfId="46" applyFont="1" applyFill="1"/>
    <xf numFmtId="3" fontId="16" fillId="0" borderId="0" xfId="46" applyNumberFormat="1" applyProtection="1">
      <protection locked="0"/>
    </xf>
    <xf numFmtId="169" fontId="16" fillId="0" borderId="0" xfId="46" applyNumberFormat="1"/>
    <xf numFmtId="49" fontId="17" fillId="0" borderId="0" xfId="10" applyNumberFormat="1" applyFill="1" applyAlignment="1">
      <alignment horizontal="left"/>
    </xf>
    <xf numFmtId="0" fontId="16" fillId="0" borderId="0" xfId="46" quotePrefix="1" applyFont="1" applyFill="1" applyBorder="1" applyProtection="1"/>
    <xf numFmtId="0" fontId="16" fillId="0" borderId="0" xfId="46" applyFill="1" applyProtection="1">
      <protection locked="0"/>
    </xf>
    <xf numFmtId="0" fontId="16" fillId="0" borderId="0" xfId="46" quotePrefix="1" applyFill="1" applyProtection="1"/>
    <xf numFmtId="49" fontId="12" fillId="0" borderId="0" xfId="0" applyNumberFormat="1" applyFont="1"/>
    <xf numFmtId="3" fontId="16" fillId="0" borderId="0" xfId="46" applyNumberFormat="1" applyFill="1" applyProtection="1"/>
    <xf numFmtId="0" fontId="17" fillId="0" borderId="0" xfId="10" applyFill="1"/>
    <xf numFmtId="0" fontId="17" fillId="0" borderId="0" xfId="46" applyFont="1" applyFill="1" applyBorder="1"/>
    <xf numFmtId="0" fontId="10" fillId="0" borderId="0" xfId="0" applyFont="1" applyFill="1"/>
    <xf numFmtId="3" fontId="16" fillId="0" borderId="0" xfId="46" applyNumberFormat="1" applyFill="1" applyBorder="1"/>
    <xf numFmtId="1" fontId="16" fillId="0" borderId="0" xfId="9" applyNumberFormat="1" applyFont="1" applyFill="1" applyBorder="1" applyAlignment="1">
      <alignment horizontal="center" vertical="center"/>
    </xf>
    <xf numFmtId="0" fontId="17" fillId="0" borderId="0" xfId="9" applyFont="1" applyFill="1" applyBorder="1" applyProtection="1">
      <protection locked="0"/>
    </xf>
    <xf numFmtId="0" fontId="17" fillId="0" borderId="0" xfId="9" applyFont="1" applyFill="1" applyBorder="1" applyProtection="1"/>
    <xf numFmtId="0" fontId="16" fillId="0" borderId="0" xfId="46" applyFont="1" applyFill="1" applyProtection="1">
      <protection locked="0"/>
    </xf>
    <xf numFmtId="0" fontId="16" fillId="0" borderId="0" xfId="46" quotePrefix="1" applyFont="1" applyFill="1" applyProtection="1"/>
    <xf numFmtId="0" fontId="16" fillId="0" borderId="0" xfId="46" applyFont="1" applyFill="1" applyProtection="1"/>
    <xf numFmtId="170" fontId="0" fillId="0" borderId="0" xfId="0" applyNumberFormat="1"/>
    <xf numFmtId="3" fontId="16" fillId="0" borderId="0" xfId="46" applyNumberFormat="1" applyFill="1" applyBorder="1" applyProtection="1">
      <protection locked="0"/>
    </xf>
    <xf numFmtId="3" fontId="16" fillId="0" borderId="0" xfId="46" applyNumberFormat="1" applyFill="1" applyBorder="1" applyProtection="1"/>
    <xf numFmtId="0" fontId="25" fillId="0" borderId="0" xfId="0" applyFont="1" applyFill="1" applyBorder="1"/>
    <xf numFmtId="0" fontId="16" fillId="0" borderId="0" xfId="46" quotePrefix="1" applyFill="1" applyBorder="1" applyAlignment="1" applyProtection="1">
      <alignment horizontal="center"/>
    </xf>
    <xf numFmtId="0" fontId="16" fillId="0" borderId="0" xfId="46" applyFill="1" applyBorder="1" applyProtection="1"/>
    <xf numFmtId="0" fontId="25" fillId="0" borderId="0" xfId="0" applyFont="1" applyFill="1" applyAlignment="1">
      <alignment horizontal="center"/>
    </xf>
    <xf numFmtId="0" fontId="16" fillId="0" borderId="6" xfId="46" applyFill="1" applyBorder="1" applyProtection="1">
      <protection locked="0"/>
    </xf>
    <xf numFmtId="0" fontId="29" fillId="0" borderId="0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</cellXfs>
  <cellStyles count="49">
    <cellStyle name="20% - Accent1" xfId="23" builtinId="30" hidden="1"/>
    <cellStyle name="20% - Accent2" xfId="27" builtinId="34" hidden="1"/>
    <cellStyle name="20% - Accent3" xfId="31" builtinId="38" hidden="1"/>
    <cellStyle name="20% - Accent4" xfId="35" builtinId="42" hidden="1"/>
    <cellStyle name="20% - Accent5" xfId="39" builtinId="46" hidden="1"/>
    <cellStyle name="20% - Accent6" xfId="43" builtinId="50" hidden="1"/>
    <cellStyle name="40% - Accent1" xfId="24" builtinId="31" hidden="1"/>
    <cellStyle name="40% - Accent2" xfId="28" builtinId="35" hidden="1"/>
    <cellStyle name="40% - Accent3" xfId="32" builtinId="39" hidden="1"/>
    <cellStyle name="40% - Accent4" xfId="36" builtinId="43" hidden="1"/>
    <cellStyle name="40% - Accent5" xfId="40" builtinId="47" hidden="1"/>
    <cellStyle name="40% - Accent6" xfId="44" builtinId="51" hidden="1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" xfId="47" builtinId="3"/>
    <cellStyle name="Comma [0]" xfId="2" builtinId="6" hidden="1"/>
    <cellStyle name="Currency" xfId="3" builtinId="4" hidden="1"/>
    <cellStyle name="Currency [0]" xfId="4" builtinId="7" hidden="1"/>
    <cellStyle name="Good" xfId="11" builtinId="26" hidde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Percent" xfId="48" builtinId="5"/>
    <cellStyle name="Texti" xfId="46" xr:uid="{00000000-0005-0000-0000-00002C000000}"/>
    <cellStyle name="Title" xfId="6" builtinId="15" customBuiltin="1"/>
    <cellStyle name="Total" xfId="21" builtinId="25" customBuiltin="1"/>
    <cellStyle name="Warning Text" xfId="19" builtinId="11" hidden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view="pageLayout" topLeftCell="A26" zoomScaleNormal="70" workbookViewId="0">
      <selection activeCell="A7" sqref="A7:D42"/>
    </sheetView>
  </sheetViews>
  <sheetFormatPr defaultColWidth="9.140625" defaultRowHeight="15" x14ac:dyDescent="0.25"/>
  <cols>
    <col min="1" max="1" width="3" style="4" customWidth="1"/>
    <col min="2" max="2" width="12" style="9" customWidth="1"/>
    <col min="3" max="3" width="57.85546875" style="4" customWidth="1"/>
    <col min="4" max="4" width="20.5703125" style="4" customWidth="1"/>
    <col min="5" max="5" width="4.85546875" style="4" hidden="1" customWidth="1"/>
    <col min="6" max="6" width="6.85546875" style="4" hidden="1" customWidth="1"/>
    <col min="7" max="8" width="7.7109375" style="4" hidden="1" customWidth="1"/>
    <col min="9" max="9" width="4.28515625" style="4" hidden="1" customWidth="1"/>
    <col min="10" max="12" width="14.85546875" style="4" bestFit="1" customWidth="1"/>
    <col min="13" max="16384" width="9.140625" style="4"/>
  </cols>
  <sheetData>
    <row r="1" spans="1:11" ht="23.25" x14ac:dyDescent="0.35">
      <c r="A1" s="30" t="s">
        <v>274</v>
      </c>
    </row>
    <row r="2" spans="1:11" ht="26.25" x14ac:dyDescent="0.4">
      <c r="A2" s="31"/>
      <c r="B2" s="32"/>
      <c r="C2" s="27"/>
      <c r="E2" s="220" t="s">
        <v>126</v>
      </c>
      <c r="F2" s="220"/>
      <c r="G2" s="220"/>
      <c r="H2" s="220"/>
      <c r="I2" s="220"/>
    </row>
    <row r="3" spans="1:11" ht="15" customHeight="1" x14ac:dyDescent="0.4">
      <c r="A3" s="5"/>
      <c r="E3" s="1"/>
      <c r="F3" s="40"/>
      <c r="G3" s="40"/>
      <c r="H3" s="40"/>
      <c r="I3" s="40"/>
    </row>
    <row r="4" spans="1:11" ht="21" x14ac:dyDescent="0.35">
      <c r="A4" s="12" t="s">
        <v>35</v>
      </c>
      <c r="E4" s="221" t="s">
        <v>131</v>
      </c>
      <c r="F4" s="221"/>
      <c r="G4" s="221"/>
      <c r="H4" s="221"/>
      <c r="I4" s="40"/>
    </row>
    <row r="5" spans="1:11" x14ac:dyDescent="0.25">
      <c r="E5" s="1"/>
      <c r="F5" s="40"/>
      <c r="G5" s="40"/>
      <c r="H5" s="40"/>
      <c r="I5" s="40"/>
    </row>
    <row r="6" spans="1:11" ht="15.75" thickBot="1" x14ac:dyDescent="0.3">
      <c r="E6" s="100" t="s">
        <v>127</v>
      </c>
      <c r="F6" s="101" t="s">
        <v>128</v>
      </c>
      <c r="G6" s="101" t="s">
        <v>129</v>
      </c>
      <c r="H6" s="102" t="s">
        <v>130</v>
      </c>
      <c r="I6" s="103"/>
    </row>
    <row r="7" spans="1:11" ht="15.75" x14ac:dyDescent="0.25">
      <c r="A7" s="19" t="str">
        <f>Tilboðsskrá!A8</f>
        <v>1.  ALMENN VERKLÝSING</v>
      </c>
      <c r="E7" s="98"/>
      <c r="F7" s="93"/>
      <c r="G7" s="93"/>
      <c r="H7" s="93"/>
      <c r="I7" s="93"/>
    </row>
    <row r="8" spans="1:11" x14ac:dyDescent="0.25">
      <c r="E8" s="98"/>
      <c r="F8" s="93"/>
      <c r="G8" s="93"/>
      <c r="H8" s="93"/>
      <c r="I8" s="96"/>
    </row>
    <row r="9" spans="1:11" x14ac:dyDescent="0.25">
      <c r="B9" s="10" t="str">
        <f>Tilboðsskrá!A9</f>
        <v xml:space="preserve"> 1.1</v>
      </c>
      <c r="C9" s="11" t="str">
        <f>Tilboðsskrá!B9</f>
        <v>AÐSTAÐA, FRÁGANGUR O.FL.</v>
      </c>
      <c r="D9" s="16">
        <f>Tilboðsskrá!I31</f>
        <v>0</v>
      </c>
      <c r="E9" s="99" t="e">
        <f>AVERAGE(Tilboðsskrá!#REF!)</f>
        <v>#REF!</v>
      </c>
      <c r="F9" s="99" t="e">
        <f>AVERAGE(Tilboðsskrá!#REF!)</f>
        <v>#REF!</v>
      </c>
      <c r="G9" s="99" t="e">
        <f>AVERAGE(Tilboðsskrá!#REF!)</f>
        <v>#REF!</v>
      </c>
      <c r="H9" s="99" t="e">
        <f>AVERAGE(Tilboðsskrá!#REF!)</f>
        <v>#REF!</v>
      </c>
      <c r="I9" s="98"/>
    </row>
    <row r="10" spans="1:11" x14ac:dyDescent="0.25">
      <c r="B10" s="10" t="str">
        <f>Tilboðsskrá!A33</f>
        <v xml:space="preserve"> 1.2</v>
      </c>
      <c r="C10" s="11" t="str">
        <f>Tilboðsskrá!B33</f>
        <v>TÍMAVINNA</v>
      </c>
      <c r="D10" s="16">
        <f>Tilboðsskrá!I44</f>
        <v>0</v>
      </c>
      <c r="E10" s="99" t="e">
        <f>AVERAGE(Tilboðsskrá!#REF!)</f>
        <v>#REF!</v>
      </c>
      <c r="F10" s="99" t="e">
        <f>AVERAGE(Tilboðsskrá!#REF!)</f>
        <v>#REF!</v>
      </c>
      <c r="G10" s="99" t="e">
        <f>AVERAGE(Tilboðsskrá!#REF!)</f>
        <v>#REF!</v>
      </c>
      <c r="H10" s="99" t="e">
        <f>AVERAGE(Tilboðsskrá!#REF!)</f>
        <v>#REF!</v>
      </c>
      <c r="I10" s="96"/>
    </row>
    <row r="11" spans="1:11" x14ac:dyDescent="0.25">
      <c r="B11" s="10"/>
      <c r="C11" s="11"/>
      <c r="D11" s="16"/>
      <c r="E11" s="98"/>
      <c r="F11" s="93"/>
      <c r="G11" s="93"/>
      <c r="H11" s="93"/>
      <c r="I11" s="96"/>
    </row>
    <row r="12" spans="1:11" x14ac:dyDescent="0.25">
      <c r="B12" s="10"/>
      <c r="C12" s="14" t="s">
        <v>123</v>
      </c>
      <c r="D12" s="17">
        <f>SUM(D9:D11)</f>
        <v>0</v>
      </c>
      <c r="E12" s="98"/>
      <c r="F12" s="93"/>
      <c r="G12" s="93"/>
      <c r="H12" s="93"/>
      <c r="I12" s="96"/>
      <c r="J12" s="212"/>
      <c r="K12" s="212"/>
    </row>
    <row r="13" spans="1:11" x14ac:dyDescent="0.25">
      <c r="B13" s="10"/>
      <c r="C13" s="11"/>
      <c r="D13" s="16"/>
      <c r="E13" s="98"/>
      <c r="F13" s="93"/>
      <c r="G13" s="93"/>
      <c r="H13" s="93"/>
      <c r="I13" s="96"/>
    </row>
    <row r="14" spans="1:11" x14ac:dyDescent="0.25">
      <c r="B14" s="10"/>
      <c r="C14" s="11"/>
      <c r="D14" s="16"/>
      <c r="E14" s="98"/>
      <c r="F14" s="93"/>
      <c r="G14" s="93"/>
      <c r="H14" s="93"/>
      <c r="I14" s="96"/>
    </row>
    <row r="15" spans="1:11" ht="15.75" x14ac:dyDescent="0.25">
      <c r="A15" s="35" t="str">
        <f>Tilboðsskrá!A46</f>
        <v>2.  GÖTUR, STÍGAR OG YFIRBORÐSFRÁGANGUR</v>
      </c>
      <c r="D15" s="16"/>
      <c r="E15" s="98"/>
      <c r="F15" s="93"/>
      <c r="G15" s="93"/>
      <c r="H15" s="93"/>
      <c r="I15" s="96"/>
    </row>
    <row r="16" spans="1:11" x14ac:dyDescent="0.25">
      <c r="B16" s="10"/>
      <c r="C16" s="11"/>
      <c r="D16" s="16"/>
      <c r="E16" s="98"/>
      <c r="F16" s="93"/>
      <c r="G16" s="93"/>
      <c r="H16" s="93"/>
      <c r="I16" s="96"/>
    </row>
    <row r="17" spans="1:11" x14ac:dyDescent="0.25">
      <c r="B17" s="10" t="str">
        <f>+Tilboðsskrá!A47</f>
        <v xml:space="preserve"> 2.1</v>
      </c>
      <c r="C17" s="11" t="str">
        <f>+Tilboðsskrá!B47</f>
        <v>RIF NÚVERANDI YFIRBORÐS</v>
      </c>
      <c r="D17" s="16">
        <f>Tilboðsskrá!I54</f>
        <v>0</v>
      </c>
      <c r="E17" s="98" t="e">
        <f>AVERAGE(Tilboðsskrá!#REF!)</f>
        <v>#REF!</v>
      </c>
      <c r="F17" s="98" t="e">
        <f>AVERAGE(Tilboðsskrá!#REF!)</f>
        <v>#REF!</v>
      </c>
      <c r="G17" s="98"/>
      <c r="H17" s="98"/>
      <c r="I17" s="96"/>
      <c r="K17" s="212"/>
    </row>
    <row r="18" spans="1:11" x14ac:dyDescent="0.25">
      <c r="B18" s="10" t="str">
        <f>+Tilboðsskrá!A56</f>
        <v xml:space="preserve"> 2.2</v>
      </c>
      <c r="C18" s="11" t="str">
        <f>+Tilboðsskrá!B56</f>
        <v>JARÐVINNA</v>
      </c>
      <c r="D18" s="16">
        <f>Tilboðsskrá!I62</f>
        <v>0</v>
      </c>
      <c r="E18" s="98"/>
      <c r="F18" s="98"/>
      <c r="G18" s="98"/>
      <c r="H18" s="98"/>
      <c r="I18" s="96"/>
      <c r="K18" s="212"/>
    </row>
    <row r="19" spans="1:11" x14ac:dyDescent="0.25">
      <c r="B19" s="10" t="str">
        <f>+Tilboðsskrá!A65</f>
        <v xml:space="preserve"> 2.3</v>
      </c>
      <c r="C19" s="11" t="str">
        <f>+Tilboðsskrá!B65</f>
        <v>FYLLINGAR OG BURÐARLÖG</v>
      </c>
      <c r="D19" s="16">
        <f>Tilboðsskrá!I72</f>
        <v>0</v>
      </c>
      <c r="E19" s="98" t="e">
        <f>AVERAGE(Tilboðsskrá!#REF!)</f>
        <v>#REF!</v>
      </c>
      <c r="F19" s="98" t="e">
        <f>AVERAGE(Tilboðsskrá!#REF!)</f>
        <v>#REF!</v>
      </c>
      <c r="G19" s="98"/>
      <c r="H19" s="98"/>
      <c r="I19" s="96"/>
      <c r="K19" s="212"/>
    </row>
    <row r="20" spans="1:11" x14ac:dyDescent="0.25">
      <c r="B20" s="10" t="str">
        <f>+Tilboðsskrá!A74</f>
        <v>2.4</v>
      </c>
      <c r="C20" s="11" t="str">
        <f>+Tilboðsskrá!B74</f>
        <v>OFANVATNSRÁS OG RÆSI</v>
      </c>
      <c r="D20" s="16">
        <f>Tilboðsskrá!I82</f>
        <v>0</v>
      </c>
      <c r="E20" s="99" t="e">
        <f>AVERAGE(Tilboðsskrá!#REF!)</f>
        <v>#REF!</v>
      </c>
      <c r="F20" s="93"/>
      <c r="G20" s="93"/>
      <c r="H20" s="93"/>
      <c r="I20" s="96"/>
      <c r="K20" s="212"/>
    </row>
    <row r="21" spans="1:11" x14ac:dyDescent="0.25">
      <c r="B21" s="10" t="str">
        <f>+Tilboðsskrá!A84</f>
        <v>2.5</v>
      </c>
      <c r="C21" s="11" t="str">
        <f>+Tilboðsskrá!B84</f>
        <v>YFIRBORÐSFRÁGANGUR</v>
      </c>
      <c r="D21" s="16">
        <f>Tilboðsskrá!I94</f>
        <v>0</v>
      </c>
      <c r="E21" s="98">
        <v>1</v>
      </c>
      <c r="F21" s="93"/>
      <c r="G21" s="93"/>
      <c r="H21" s="93"/>
      <c r="I21" s="96"/>
      <c r="K21" s="212"/>
    </row>
    <row r="22" spans="1:11" x14ac:dyDescent="0.25">
      <c r="B22" s="10" t="str">
        <f>+Tilboðsskrá!A96</f>
        <v>2.6</v>
      </c>
      <c r="C22" s="11" t="str">
        <f>+Tilboðsskrá!B96</f>
        <v>UMFERÐARMERKI OG YFIRBORÐSMERKINGAR</v>
      </c>
      <c r="D22" s="16">
        <f>Tilboðsskrá!I107</f>
        <v>0</v>
      </c>
      <c r="E22" s="98">
        <v>1</v>
      </c>
      <c r="F22" s="93"/>
      <c r="G22" s="93"/>
      <c r="H22" s="93"/>
      <c r="I22" s="96"/>
      <c r="K22" s="212"/>
    </row>
    <row r="23" spans="1:11" x14ac:dyDescent="0.25">
      <c r="B23" s="10"/>
      <c r="C23" s="11"/>
      <c r="D23" s="16"/>
      <c r="E23" s="98"/>
      <c r="F23" s="93"/>
      <c r="G23" s="93"/>
      <c r="H23" s="93"/>
      <c r="I23" s="96"/>
    </row>
    <row r="24" spans="1:11" x14ac:dyDescent="0.25">
      <c r="B24" s="10"/>
      <c r="C24" s="14" t="s">
        <v>89</v>
      </c>
      <c r="D24" s="17">
        <f>SUM(D17:D22)</f>
        <v>0</v>
      </c>
      <c r="E24" s="98"/>
      <c r="F24" s="93"/>
      <c r="G24" s="93"/>
      <c r="H24" s="93"/>
      <c r="I24" s="96"/>
      <c r="J24" s="212"/>
      <c r="K24" s="212"/>
    </row>
    <row r="25" spans="1:11" x14ac:dyDescent="0.25">
      <c r="B25" s="4"/>
      <c r="E25" s="98"/>
      <c r="F25" s="93"/>
      <c r="G25" s="93"/>
      <c r="H25" s="93"/>
      <c r="I25" s="96"/>
    </row>
    <row r="26" spans="1:11" x14ac:dyDescent="0.25">
      <c r="B26" s="4"/>
      <c r="E26" s="98"/>
      <c r="F26" s="93"/>
      <c r="G26" s="93"/>
      <c r="H26" s="93"/>
      <c r="I26" s="96"/>
    </row>
    <row r="27" spans="1:11" ht="15.75" x14ac:dyDescent="0.25">
      <c r="A27" s="19" t="str">
        <f>Tilboðsskrá!A109</f>
        <v>3.  VEITUR</v>
      </c>
      <c r="C27" s="3"/>
      <c r="D27" s="3"/>
      <c r="E27" s="98"/>
      <c r="F27" s="93"/>
      <c r="G27" s="93"/>
      <c r="H27" s="93"/>
      <c r="I27" s="96"/>
    </row>
    <row r="28" spans="1:11" x14ac:dyDescent="0.25">
      <c r="A28" s="3"/>
      <c r="C28" s="3"/>
      <c r="D28" s="3"/>
      <c r="E28" s="98"/>
      <c r="F28" s="93"/>
      <c r="G28" s="93"/>
      <c r="H28" s="93"/>
      <c r="I28" s="96"/>
    </row>
    <row r="29" spans="1:11" x14ac:dyDescent="0.25">
      <c r="A29" s="7"/>
      <c r="B29" s="10" t="str">
        <f>Tilboðsskrá!A110</f>
        <v xml:space="preserve"> 3.2</v>
      </c>
      <c r="C29" s="11" t="str">
        <f>Tilboðsskrá!B110</f>
        <v>JARÐVINNA</v>
      </c>
      <c r="D29" s="16">
        <f>Tilboðsskrá!I131</f>
        <v>0</v>
      </c>
      <c r="E29" s="99" t="e">
        <f>AVERAGE(Tilboðsskrá!#REF!)</f>
        <v>#REF!</v>
      </c>
      <c r="F29" s="97" t="e">
        <f>AVERAGE(Tilboðsskrá!#REF!)</f>
        <v>#REF!</v>
      </c>
      <c r="G29" s="97" t="e">
        <f>AVERAGE(Tilboðsskrá!#REF!)</f>
        <v>#REF!</v>
      </c>
      <c r="H29" s="97" t="e">
        <f>AVERAGE(Tilboðsskrá!#REF!)</f>
        <v>#REF!</v>
      </c>
      <c r="I29" s="96"/>
      <c r="J29" s="212"/>
      <c r="K29" s="212"/>
    </row>
    <row r="30" spans="1:11" x14ac:dyDescent="0.25">
      <c r="A30" s="7"/>
      <c r="B30" s="10" t="str">
        <f>Tilboðsskrá!A133</f>
        <v xml:space="preserve"> 3.3</v>
      </c>
      <c r="C30" s="11" t="str">
        <f>Tilboðsskrá!B133</f>
        <v>FRÁVEITA</v>
      </c>
      <c r="D30" s="16">
        <f>Tilboðsskrá!I154</f>
        <v>0</v>
      </c>
      <c r="E30" s="98"/>
      <c r="F30" s="93">
        <v>1</v>
      </c>
      <c r="G30" s="93"/>
      <c r="H30" s="93"/>
      <c r="I30" s="96"/>
      <c r="J30" s="212"/>
      <c r="K30" s="212"/>
    </row>
    <row r="31" spans="1:11" x14ac:dyDescent="0.25">
      <c r="A31" s="7"/>
      <c r="B31" s="10" t="str">
        <f>Tilboðsskrá!A156</f>
        <v xml:space="preserve"> 3.4</v>
      </c>
      <c r="C31" s="11" t="str">
        <f>Tilboðsskrá!B156</f>
        <v>KALDAVATNSLAGNIR VEITUR</v>
      </c>
      <c r="D31" s="16">
        <f>Tilboðsskrá!I171</f>
        <v>0</v>
      </c>
      <c r="E31" s="98"/>
      <c r="F31" s="93">
        <v>1</v>
      </c>
      <c r="G31" s="93"/>
      <c r="H31" s="93"/>
      <c r="I31" s="96"/>
      <c r="K31" s="212"/>
    </row>
    <row r="32" spans="1:11" x14ac:dyDescent="0.25">
      <c r="A32" s="7"/>
      <c r="B32" s="10" t="str">
        <f>Tilboðsskrá!A173</f>
        <v xml:space="preserve"> 3.5</v>
      </c>
      <c r="C32" s="11" t="str">
        <f>Tilboðsskrá!B173</f>
        <v>HITAVEITA VEITUR</v>
      </c>
      <c r="D32" s="16">
        <f>Tilboðsskrá!I195</f>
        <v>0</v>
      </c>
      <c r="E32" s="98"/>
      <c r="F32" s="93">
        <v>1</v>
      </c>
      <c r="G32" s="93"/>
      <c r="H32" s="93"/>
      <c r="I32" s="96"/>
      <c r="K32" s="212"/>
    </row>
    <row r="33" spans="1:12" x14ac:dyDescent="0.25">
      <c r="A33" s="7"/>
      <c r="B33" s="10" t="str">
        <f>Tilboðsskrá!A197</f>
        <v xml:space="preserve"> 3.6</v>
      </c>
      <c r="C33" s="11" t="str">
        <f>Tilboðsskrá!B197</f>
        <v>RAFLAGNIR HS-Veitur</v>
      </c>
      <c r="D33" s="16">
        <f>Tilboðsskrá!I206</f>
        <v>0</v>
      </c>
      <c r="E33" s="98"/>
      <c r="F33" s="93">
        <v>1</v>
      </c>
      <c r="G33" s="93"/>
      <c r="H33" s="93"/>
      <c r="I33" s="96"/>
      <c r="K33" s="212"/>
    </row>
    <row r="34" spans="1:12" x14ac:dyDescent="0.25">
      <c r="A34" s="7"/>
      <c r="B34" s="10" t="str">
        <f>Tilboðsskrá!A208</f>
        <v xml:space="preserve"> 3.7</v>
      </c>
      <c r="C34" s="11" t="str">
        <f>Tilboðsskrá!B208</f>
        <v>GÖTULÝSING</v>
      </c>
      <c r="D34" s="16">
        <f>Tilboðsskrá!I224</f>
        <v>0</v>
      </c>
      <c r="E34" s="98">
        <v>1</v>
      </c>
      <c r="F34" s="93"/>
      <c r="G34" s="93"/>
      <c r="H34" s="93"/>
      <c r="I34" s="96"/>
      <c r="J34" s="212"/>
      <c r="K34" s="212"/>
    </row>
    <row r="35" spans="1:12" x14ac:dyDescent="0.25">
      <c r="A35" s="7"/>
      <c r="B35" s="114" t="str">
        <f>Tilboðsskrá!A226</f>
        <v>3.8</v>
      </c>
      <c r="C35" s="115" t="str">
        <f>Tilboðsskrá!B226</f>
        <v>FJARSKIPTALAGNIR Mílu</v>
      </c>
      <c r="D35" s="16">
        <f>Tilboðsskrá!I238</f>
        <v>0</v>
      </c>
      <c r="E35" s="98"/>
      <c r="F35" s="93"/>
      <c r="G35" s="93"/>
      <c r="H35" s="93">
        <v>1</v>
      </c>
      <c r="I35" s="96"/>
    </row>
    <row r="36" spans="1:12" x14ac:dyDescent="0.25">
      <c r="B36" s="10" t="str">
        <f>Tilboðsskrá!A240</f>
        <v xml:space="preserve"> 3.9</v>
      </c>
      <c r="C36" s="115" t="str">
        <f>Tilboðsskrá!B240</f>
        <v>FJARSKIPTALAGNIR GAGNAVEITU REYKJAVÍKUR (GR)</v>
      </c>
      <c r="D36" s="16">
        <f>Tilboðsskrá!I251</f>
        <v>0</v>
      </c>
      <c r="E36" s="98"/>
      <c r="F36" s="93"/>
      <c r="G36" s="93">
        <v>1</v>
      </c>
      <c r="H36" s="93"/>
      <c r="I36" s="96"/>
    </row>
    <row r="37" spans="1:12" x14ac:dyDescent="0.25">
      <c r="E37" s="98"/>
      <c r="F37" s="93"/>
      <c r="G37" s="93"/>
      <c r="H37" s="93"/>
      <c r="I37" s="96"/>
    </row>
    <row r="38" spans="1:12" x14ac:dyDescent="0.25">
      <c r="C38" s="15" t="s">
        <v>90</v>
      </c>
      <c r="D38" s="17">
        <f>SUM(D29:D36)</f>
        <v>0</v>
      </c>
      <c r="E38" s="98"/>
      <c r="F38" s="93"/>
      <c r="G38" s="93"/>
      <c r="H38" s="93"/>
      <c r="I38" s="96"/>
    </row>
    <row r="39" spans="1:12" x14ac:dyDescent="0.25">
      <c r="E39" s="98"/>
      <c r="F39" s="93"/>
      <c r="G39" s="93"/>
      <c r="H39" s="93"/>
      <c r="I39" s="96"/>
    </row>
    <row r="40" spans="1:12" x14ac:dyDescent="0.25">
      <c r="E40" s="98"/>
      <c r="F40" s="93"/>
      <c r="G40" s="93"/>
      <c r="H40" s="93"/>
      <c r="I40" s="96"/>
    </row>
    <row r="41" spans="1:12" ht="15.75" thickBot="1" x14ac:dyDescent="0.3">
      <c r="C41" s="6" t="s">
        <v>80</v>
      </c>
      <c r="D41" s="18">
        <f>D12+D24+D38</f>
        <v>0</v>
      </c>
      <c r="E41" s="98"/>
      <c r="F41" s="93"/>
      <c r="G41" s="93"/>
      <c r="H41" s="93"/>
      <c r="I41" s="96"/>
      <c r="J41" s="18"/>
      <c r="K41" s="18"/>
    </row>
    <row r="42" spans="1:12" ht="15.75" thickTop="1" x14ac:dyDescent="0.25">
      <c r="D42" s="212"/>
      <c r="E42" s="212"/>
      <c r="F42" s="212"/>
      <c r="G42" s="212"/>
      <c r="H42" s="212"/>
      <c r="I42" s="212"/>
      <c r="J42" s="212"/>
      <c r="K42" s="212"/>
      <c r="L42" s="212"/>
    </row>
  </sheetData>
  <mergeCells count="2">
    <mergeCell ref="E2:I2"/>
    <mergeCell ref="E4:H4"/>
  </mergeCells>
  <pageMargins left="0.25" right="0.25" top="0.75" bottom="0.75" header="0.3" footer="0.3"/>
  <pageSetup paperSize="9" orientation="portrait" r:id="rId1"/>
  <headerFooter>
    <oddHeader>&amp;CSafnblað</oddHeader>
    <oddFooter>&amp;R&amp;8Mars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341"/>
  <sheetViews>
    <sheetView tabSelected="1" view="pageLayout" topLeftCell="A183" zoomScale="85" zoomScaleNormal="100" zoomScaleSheetLayoutView="140" zoomScalePageLayoutView="85" workbookViewId="0">
      <selection activeCell="A214" sqref="A214"/>
    </sheetView>
  </sheetViews>
  <sheetFormatPr defaultColWidth="9.140625" defaultRowHeight="15" x14ac:dyDescent="0.25"/>
  <cols>
    <col min="1" max="1" width="8" style="85" customWidth="1"/>
    <col min="2" max="2" width="41.140625" style="40" customWidth="1"/>
    <col min="3" max="3" width="6.140625" style="78" customWidth="1"/>
    <col min="4" max="4" width="5.7109375" style="40" customWidth="1"/>
    <col min="5" max="5" width="3.85546875" style="40" customWidth="1"/>
    <col min="6" max="6" width="6.85546875" style="170" customWidth="1"/>
    <col min="7" max="8" width="2.7109375" style="155" customWidth="1"/>
    <col min="9" max="9" width="10.140625" style="155" customWidth="1"/>
    <col min="10" max="10" width="2.140625" style="40" customWidth="1"/>
    <col min="11" max="11" width="7.5703125" hidden="1" customWidth="1"/>
    <col min="12" max="12" width="1.5703125" style="40" customWidth="1"/>
    <col min="13" max="16384" width="9.140625" style="40"/>
  </cols>
  <sheetData>
    <row r="1" spans="1:11" s="37" customFormat="1" ht="26.25" x14ac:dyDescent="0.4">
      <c r="A1" s="30" t="s">
        <v>274</v>
      </c>
      <c r="C1" s="90"/>
      <c r="D1" s="36"/>
      <c r="E1" s="36"/>
      <c r="F1" s="165"/>
      <c r="G1" s="133"/>
      <c r="H1" s="133"/>
      <c r="I1" s="133"/>
      <c r="J1" s="40"/>
    </row>
    <row r="2" spans="1:11" s="37" customFormat="1" ht="26.25" x14ac:dyDescent="0.4">
      <c r="A2" s="30"/>
      <c r="C2" s="90"/>
      <c r="D2" s="36"/>
      <c r="E2" s="36"/>
      <c r="F2" s="165"/>
      <c r="G2" s="133"/>
      <c r="H2" s="133"/>
      <c r="I2" s="133"/>
      <c r="J2" s="40"/>
    </row>
    <row r="3" spans="1:11" s="37" customFormat="1" ht="4.5" customHeight="1" x14ac:dyDescent="0.4">
      <c r="C3" s="90"/>
      <c r="D3" s="38"/>
      <c r="E3" s="36"/>
      <c r="F3" s="165"/>
      <c r="G3" s="133"/>
      <c r="H3" s="133"/>
      <c r="I3" s="133"/>
      <c r="J3" s="40"/>
    </row>
    <row r="4" spans="1:11" ht="18.75" customHeight="1" x14ac:dyDescent="0.3">
      <c r="A4" s="26" t="s">
        <v>0</v>
      </c>
      <c r="B4" s="1"/>
      <c r="C4" s="95"/>
      <c r="D4" s="2"/>
      <c r="E4" s="2"/>
      <c r="F4" s="166"/>
      <c r="G4" s="134"/>
      <c r="H4" s="134"/>
      <c r="I4" s="135"/>
    </row>
    <row r="5" spans="1:11" ht="5.0999999999999996" customHeight="1" x14ac:dyDescent="0.35">
      <c r="A5" s="12"/>
      <c r="B5" s="1"/>
      <c r="C5" s="13"/>
      <c r="D5" s="2"/>
      <c r="E5" s="2"/>
      <c r="F5" s="167"/>
      <c r="G5" s="134"/>
      <c r="H5" s="134"/>
      <c r="I5" s="134"/>
    </row>
    <row r="6" spans="1:11" x14ac:dyDescent="0.25">
      <c r="A6" s="22"/>
      <c r="B6" s="23" t="s">
        <v>94</v>
      </c>
      <c r="C6" s="24" t="s">
        <v>91</v>
      </c>
      <c r="D6" s="25" t="s">
        <v>92</v>
      </c>
      <c r="E6" s="91"/>
      <c r="F6" s="168"/>
      <c r="G6" s="136"/>
      <c r="H6" s="136"/>
      <c r="I6" s="136" t="s">
        <v>93</v>
      </c>
    </row>
    <row r="7" spans="1:11" ht="5.0999999999999996" customHeight="1" x14ac:dyDescent="0.25">
      <c r="A7" s="8"/>
      <c r="B7" s="1"/>
      <c r="C7" s="20"/>
      <c r="D7" s="21"/>
      <c r="E7" s="39"/>
      <c r="F7" s="169"/>
      <c r="G7" s="137"/>
      <c r="H7" s="137"/>
      <c r="I7" s="137"/>
    </row>
    <row r="8" spans="1:11" ht="16.5" thickBot="1" x14ac:dyDescent="0.3">
      <c r="A8" s="41" t="s">
        <v>97</v>
      </c>
      <c r="B8" s="33"/>
      <c r="C8" s="42"/>
      <c r="D8" s="43"/>
      <c r="E8" s="33"/>
      <c r="F8" s="44"/>
      <c r="G8" s="138"/>
      <c r="H8" s="138"/>
      <c r="I8" s="139"/>
      <c r="K8" s="27"/>
    </row>
    <row r="9" spans="1:11" ht="15.75" thickTop="1" x14ac:dyDescent="0.25">
      <c r="A9" s="28" t="s">
        <v>137</v>
      </c>
      <c r="B9" s="29" t="s">
        <v>138</v>
      </c>
      <c r="C9" s="45"/>
      <c r="D9" s="46"/>
      <c r="E9" s="29"/>
      <c r="F9" s="47"/>
      <c r="G9" s="140"/>
      <c r="H9" s="140"/>
      <c r="I9" s="141"/>
      <c r="K9" s="27"/>
    </row>
    <row r="10" spans="1:11" x14ac:dyDescent="0.25">
      <c r="A10" s="48" t="s">
        <v>139</v>
      </c>
      <c r="B10" s="49" t="s">
        <v>81</v>
      </c>
      <c r="C10" s="50">
        <v>1</v>
      </c>
      <c r="D10" s="51" t="s">
        <v>45</v>
      </c>
      <c r="E10" s="52" t="s">
        <v>1</v>
      </c>
      <c r="F10" s="119"/>
      <c r="G10" s="142" t="s">
        <v>2</v>
      </c>
      <c r="H10" s="143" t="s">
        <v>3</v>
      </c>
      <c r="I10" s="144">
        <f>C10*F10</f>
        <v>0</v>
      </c>
      <c r="K10" s="27"/>
    </row>
    <row r="11" spans="1:11" x14ac:dyDescent="0.25">
      <c r="A11" s="48" t="s">
        <v>140</v>
      </c>
      <c r="B11" s="49" t="s">
        <v>134</v>
      </c>
      <c r="C11" s="50">
        <v>1</v>
      </c>
      <c r="D11" s="51" t="s">
        <v>45</v>
      </c>
      <c r="E11" s="52" t="s">
        <v>1</v>
      </c>
      <c r="F11" s="119"/>
      <c r="G11" s="142" t="s">
        <v>2</v>
      </c>
      <c r="H11" s="143" t="s">
        <v>3</v>
      </c>
      <c r="I11" s="144">
        <f>C11*F11</f>
        <v>0</v>
      </c>
      <c r="K11" s="27"/>
    </row>
    <row r="12" spans="1:11" x14ac:dyDescent="0.25">
      <c r="A12" s="111" t="s">
        <v>141</v>
      </c>
      <c r="B12" s="104" t="s">
        <v>213</v>
      </c>
      <c r="C12" s="50">
        <v>1</v>
      </c>
      <c r="D12" s="117" t="s">
        <v>45</v>
      </c>
      <c r="E12" s="118" t="s">
        <v>1</v>
      </c>
      <c r="F12" s="119"/>
      <c r="G12" s="145" t="s">
        <v>2</v>
      </c>
      <c r="H12" s="146" t="s">
        <v>3</v>
      </c>
      <c r="I12" s="147">
        <f>C12*F12</f>
        <v>0</v>
      </c>
      <c r="K12" s="27"/>
    </row>
    <row r="13" spans="1:11" s="125" customFormat="1" ht="15" hidden="1" customHeight="1" x14ac:dyDescent="0.25">
      <c r="A13" s="111"/>
      <c r="B13" s="124" t="s">
        <v>214</v>
      </c>
      <c r="C13" s="50"/>
      <c r="D13" s="117" t="s">
        <v>8</v>
      </c>
      <c r="E13" s="118" t="s">
        <v>1</v>
      </c>
      <c r="F13" s="119"/>
      <c r="G13" s="145" t="s">
        <v>2</v>
      </c>
      <c r="H13" s="146" t="s">
        <v>3</v>
      </c>
      <c r="I13" s="147"/>
    </row>
    <row r="14" spans="1:11" s="125" customFormat="1" ht="15" hidden="1" customHeight="1" x14ac:dyDescent="0.25">
      <c r="A14" s="111"/>
      <c r="B14" s="124" t="s">
        <v>215</v>
      </c>
      <c r="C14" s="50"/>
      <c r="D14" s="117" t="s">
        <v>8</v>
      </c>
      <c r="E14" s="118" t="s">
        <v>1</v>
      </c>
      <c r="F14" s="119"/>
      <c r="G14" s="145" t="s">
        <v>2</v>
      </c>
      <c r="H14" s="146" t="s">
        <v>3</v>
      </c>
      <c r="I14" s="147"/>
    </row>
    <row r="15" spans="1:11" s="125" customFormat="1" ht="15" hidden="1" customHeight="1" x14ac:dyDescent="0.25">
      <c r="A15" s="111"/>
      <c r="B15" s="124" t="s">
        <v>216</v>
      </c>
      <c r="C15" s="50"/>
      <c r="D15" s="117" t="s">
        <v>8</v>
      </c>
      <c r="E15" s="118" t="s">
        <v>1</v>
      </c>
      <c r="F15" s="119"/>
      <c r="G15" s="145" t="s">
        <v>2</v>
      </c>
      <c r="H15" s="146" t="s">
        <v>3</v>
      </c>
      <c r="I15" s="147"/>
    </row>
    <row r="16" spans="1:11" s="125" customFormat="1" ht="15" hidden="1" customHeight="1" x14ac:dyDescent="0.25">
      <c r="A16" s="111"/>
      <c r="B16" s="124" t="s">
        <v>217</v>
      </c>
      <c r="C16" s="50"/>
      <c r="D16" s="117" t="s">
        <v>8</v>
      </c>
      <c r="E16" s="118" t="s">
        <v>1</v>
      </c>
      <c r="F16" s="119"/>
      <c r="G16" s="145" t="s">
        <v>2</v>
      </c>
      <c r="H16" s="146" t="s">
        <v>3</v>
      </c>
      <c r="I16" s="147"/>
    </row>
    <row r="17" spans="1:11" s="125" customFormat="1" ht="15" hidden="1" customHeight="1" x14ac:dyDescent="0.25">
      <c r="A17" s="111"/>
      <c r="B17" s="124" t="s">
        <v>218</v>
      </c>
      <c r="C17" s="50"/>
      <c r="D17" s="117" t="s">
        <v>8</v>
      </c>
      <c r="E17" s="118" t="s">
        <v>1</v>
      </c>
      <c r="F17" s="119"/>
      <c r="G17" s="145" t="s">
        <v>2</v>
      </c>
      <c r="H17" s="146" t="s">
        <v>3</v>
      </c>
      <c r="I17" s="147"/>
    </row>
    <row r="18" spans="1:11" s="125" customFormat="1" ht="15" hidden="1" customHeight="1" x14ac:dyDescent="0.25">
      <c r="A18" s="111"/>
      <c r="B18" s="124" t="s">
        <v>219</v>
      </c>
      <c r="C18" s="50"/>
      <c r="D18" s="117" t="s">
        <v>8</v>
      </c>
      <c r="E18" s="118" t="s">
        <v>1</v>
      </c>
      <c r="F18" s="119"/>
      <c r="G18" s="145" t="s">
        <v>2</v>
      </c>
      <c r="H18" s="146" t="s">
        <v>3</v>
      </c>
      <c r="I18" s="147"/>
    </row>
    <row r="19" spans="1:11" s="125" customFormat="1" ht="15" hidden="1" customHeight="1" x14ac:dyDescent="0.25">
      <c r="A19" s="111"/>
      <c r="B19" s="124" t="s">
        <v>102</v>
      </c>
      <c r="C19" s="50"/>
      <c r="D19" s="117" t="s">
        <v>8</v>
      </c>
      <c r="E19" s="118" t="s">
        <v>1</v>
      </c>
      <c r="F19" s="119"/>
      <c r="G19" s="145" t="s">
        <v>2</v>
      </c>
      <c r="H19" s="146" t="s">
        <v>3</v>
      </c>
      <c r="I19" s="147"/>
    </row>
    <row r="20" spans="1:11" s="125" customFormat="1" ht="15" hidden="1" customHeight="1" x14ac:dyDescent="0.25">
      <c r="A20" s="111"/>
      <c r="B20" s="104" t="s">
        <v>220</v>
      </c>
      <c r="C20" s="50"/>
      <c r="D20" s="117"/>
      <c r="E20" s="118"/>
      <c r="F20" s="119"/>
      <c r="G20" s="145"/>
      <c r="H20" s="146"/>
      <c r="I20" s="147"/>
    </row>
    <row r="21" spans="1:11" s="125" customFormat="1" ht="15" hidden="1" customHeight="1" x14ac:dyDescent="0.25">
      <c r="A21" s="111"/>
      <c r="B21" s="124" t="s">
        <v>214</v>
      </c>
      <c r="C21" s="50"/>
      <c r="D21" s="117" t="s">
        <v>8</v>
      </c>
      <c r="E21" s="118" t="s">
        <v>1</v>
      </c>
      <c r="F21" s="119"/>
      <c r="G21" s="145" t="s">
        <v>2</v>
      </c>
      <c r="H21" s="146" t="s">
        <v>3</v>
      </c>
      <c r="I21" s="147"/>
    </row>
    <row r="22" spans="1:11" s="125" customFormat="1" ht="15" hidden="1" customHeight="1" x14ac:dyDescent="0.25">
      <c r="A22" s="111"/>
      <c r="B22" s="124" t="s">
        <v>215</v>
      </c>
      <c r="C22" s="50"/>
      <c r="D22" s="117" t="s">
        <v>8</v>
      </c>
      <c r="E22" s="118" t="s">
        <v>1</v>
      </c>
      <c r="F22" s="119"/>
      <c r="G22" s="145" t="s">
        <v>2</v>
      </c>
      <c r="H22" s="146" t="s">
        <v>3</v>
      </c>
      <c r="I22" s="147"/>
    </row>
    <row r="23" spans="1:11" s="125" customFormat="1" ht="15" hidden="1" customHeight="1" x14ac:dyDescent="0.25">
      <c r="A23" s="111"/>
      <c r="B23" s="124" t="s">
        <v>216</v>
      </c>
      <c r="C23" s="50"/>
      <c r="D23" s="117" t="s">
        <v>8</v>
      </c>
      <c r="E23" s="118" t="s">
        <v>1</v>
      </c>
      <c r="F23" s="119"/>
      <c r="G23" s="145" t="s">
        <v>2</v>
      </c>
      <c r="H23" s="146" t="s">
        <v>3</v>
      </c>
      <c r="I23" s="147"/>
    </row>
    <row r="24" spans="1:11" s="125" customFormat="1" ht="15" hidden="1" customHeight="1" x14ac:dyDescent="0.25">
      <c r="A24" s="111"/>
      <c r="B24" s="124" t="s">
        <v>217</v>
      </c>
      <c r="C24" s="50"/>
      <c r="D24" s="117" t="s">
        <v>8</v>
      </c>
      <c r="E24" s="118" t="s">
        <v>1</v>
      </c>
      <c r="F24" s="119"/>
      <c r="G24" s="145" t="s">
        <v>2</v>
      </c>
      <c r="H24" s="146" t="s">
        <v>3</v>
      </c>
      <c r="I24" s="147"/>
    </row>
    <row r="25" spans="1:11" s="125" customFormat="1" ht="15" hidden="1" customHeight="1" x14ac:dyDescent="0.25">
      <c r="A25" s="111"/>
      <c r="B25" s="124" t="s">
        <v>218</v>
      </c>
      <c r="C25" s="50"/>
      <c r="D25" s="117" t="s">
        <v>8</v>
      </c>
      <c r="E25" s="118" t="s">
        <v>1</v>
      </c>
      <c r="F25" s="119"/>
      <c r="G25" s="145" t="s">
        <v>2</v>
      </c>
      <c r="H25" s="146" t="s">
        <v>3</v>
      </c>
      <c r="I25" s="147"/>
    </row>
    <row r="26" spans="1:11" s="125" customFormat="1" ht="15" hidden="1" customHeight="1" x14ac:dyDescent="0.25">
      <c r="A26" s="111"/>
      <c r="B26" s="124" t="s">
        <v>219</v>
      </c>
      <c r="C26" s="50"/>
      <c r="D26" s="117" t="s">
        <v>8</v>
      </c>
      <c r="E26" s="118" t="s">
        <v>1</v>
      </c>
      <c r="F26" s="119"/>
      <c r="G26" s="145" t="s">
        <v>2</v>
      </c>
      <c r="H26" s="146" t="s">
        <v>3</v>
      </c>
      <c r="I26" s="147"/>
    </row>
    <row r="27" spans="1:11" s="125" customFormat="1" ht="15" hidden="1" customHeight="1" x14ac:dyDescent="0.25">
      <c r="A27" s="111"/>
      <c r="B27" s="124" t="s">
        <v>102</v>
      </c>
      <c r="C27" s="50"/>
      <c r="D27" s="117" t="s">
        <v>8</v>
      </c>
      <c r="E27" s="118" t="s">
        <v>1</v>
      </c>
      <c r="F27" s="119"/>
      <c r="G27" s="145" t="s">
        <v>2</v>
      </c>
      <c r="H27" s="146" t="s">
        <v>3</v>
      </c>
      <c r="I27" s="147"/>
    </row>
    <row r="28" spans="1:11" x14ac:dyDescent="0.25">
      <c r="A28" s="48" t="s">
        <v>221</v>
      </c>
      <c r="B28" s="49" t="s">
        <v>103</v>
      </c>
      <c r="C28" s="50">
        <v>1</v>
      </c>
      <c r="D28" s="51" t="s">
        <v>45</v>
      </c>
      <c r="E28" s="52" t="s">
        <v>1</v>
      </c>
      <c r="F28" s="119"/>
      <c r="G28" s="142" t="s">
        <v>2</v>
      </c>
      <c r="H28" s="143" t="s">
        <v>3</v>
      </c>
      <c r="I28" s="144">
        <f>C28*F28</f>
        <v>0</v>
      </c>
      <c r="K28" s="27"/>
    </row>
    <row r="29" spans="1:11" x14ac:dyDescent="0.25">
      <c r="A29" s="48" t="s">
        <v>222</v>
      </c>
      <c r="B29" s="49" t="s">
        <v>256</v>
      </c>
      <c r="C29" s="50">
        <v>1</v>
      </c>
      <c r="D29" s="117" t="s">
        <v>8</v>
      </c>
      <c r="E29" s="52" t="s">
        <v>1</v>
      </c>
      <c r="F29" s="119"/>
      <c r="G29" s="142" t="s">
        <v>2</v>
      </c>
      <c r="H29" s="143" t="s">
        <v>3</v>
      </c>
      <c r="I29" s="144">
        <f>C29*F29</f>
        <v>0</v>
      </c>
      <c r="K29" s="27"/>
    </row>
    <row r="30" spans="1:11" x14ac:dyDescent="0.25">
      <c r="A30" s="48"/>
      <c r="B30" s="49"/>
      <c r="C30" s="50"/>
      <c r="D30" s="51"/>
      <c r="E30" s="52"/>
      <c r="F30" s="55"/>
      <c r="G30" s="142"/>
      <c r="H30" s="143"/>
      <c r="I30" s="148"/>
      <c r="K30" s="27"/>
    </row>
    <row r="31" spans="1:11" ht="15.75" thickBot="1" x14ac:dyDescent="0.3">
      <c r="A31" s="48"/>
      <c r="B31" s="62" t="s">
        <v>239</v>
      </c>
      <c r="C31" s="63"/>
      <c r="D31" s="64"/>
      <c r="E31" s="62"/>
      <c r="F31" s="65"/>
      <c r="G31" s="149"/>
      <c r="H31" s="149" t="s">
        <v>3</v>
      </c>
      <c r="I31" s="150">
        <f>SUM(I10:I29)</f>
        <v>0</v>
      </c>
      <c r="K31" s="27"/>
    </row>
    <row r="32" spans="1:11" ht="15.75" thickTop="1" x14ac:dyDescent="0.25">
      <c r="A32" s="48"/>
      <c r="B32" s="66"/>
      <c r="C32" s="67"/>
      <c r="D32" s="68"/>
      <c r="E32" s="66"/>
      <c r="F32" s="69"/>
      <c r="G32" s="151"/>
      <c r="H32" s="151"/>
      <c r="I32" s="152"/>
      <c r="K32" s="27"/>
    </row>
    <row r="33" spans="1:11" x14ac:dyDescent="0.25">
      <c r="A33" s="48" t="s">
        <v>98</v>
      </c>
      <c r="B33" s="49" t="s">
        <v>136</v>
      </c>
      <c r="C33" s="50"/>
      <c r="D33" s="51"/>
      <c r="E33" s="52"/>
      <c r="F33" s="55"/>
      <c r="G33" s="142"/>
      <c r="H33" s="143"/>
      <c r="I33" s="148"/>
      <c r="K33" s="27"/>
    </row>
    <row r="34" spans="1:11" x14ac:dyDescent="0.25">
      <c r="A34" s="48" t="s">
        <v>99</v>
      </c>
      <c r="B34" s="49" t="s">
        <v>83</v>
      </c>
      <c r="C34" s="50"/>
      <c r="D34" s="51"/>
      <c r="E34" s="52"/>
      <c r="F34" s="55"/>
      <c r="G34" s="142"/>
      <c r="H34" s="143"/>
      <c r="I34" s="148"/>
      <c r="K34" s="27"/>
    </row>
    <row r="35" spans="1:11" x14ac:dyDescent="0.25">
      <c r="A35" s="48"/>
      <c r="B35" s="112" t="s">
        <v>84</v>
      </c>
      <c r="C35" s="116">
        <v>50</v>
      </c>
      <c r="D35" s="51" t="s">
        <v>104</v>
      </c>
      <c r="E35" s="52" t="s">
        <v>1</v>
      </c>
      <c r="F35" s="119"/>
      <c r="G35" s="142" t="s">
        <v>2</v>
      </c>
      <c r="H35" s="143" t="s">
        <v>3</v>
      </c>
      <c r="I35" s="144">
        <f t="shared" ref="I35:I42" si="0">C35*F35</f>
        <v>0</v>
      </c>
      <c r="K35" s="27"/>
    </row>
    <row r="36" spans="1:11" x14ac:dyDescent="0.25">
      <c r="A36" s="48"/>
      <c r="B36" s="112" t="s">
        <v>85</v>
      </c>
      <c r="C36" s="116">
        <v>100</v>
      </c>
      <c r="D36" s="51" t="s">
        <v>104</v>
      </c>
      <c r="E36" s="52" t="s">
        <v>1</v>
      </c>
      <c r="F36" s="119"/>
      <c r="G36" s="142" t="s">
        <v>2</v>
      </c>
      <c r="H36" s="143" t="s">
        <v>3</v>
      </c>
      <c r="I36" s="144">
        <f t="shared" si="0"/>
        <v>0</v>
      </c>
      <c r="K36" s="27"/>
    </row>
    <row r="37" spans="1:11" x14ac:dyDescent="0.25">
      <c r="A37" s="48"/>
      <c r="B37" s="112" t="s">
        <v>86</v>
      </c>
      <c r="C37" s="116">
        <v>50</v>
      </c>
      <c r="D37" s="51" t="s">
        <v>104</v>
      </c>
      <c r="E37" s="52" t="s">
        <v>1</v>
      </c>
      <c r="F37" s="119"/>
      <c r="G37" s="142" t="s">
        <v>2</v>
      </c>
      <c r="H37" s="143" t="s">
        <v>3</v>
      </c>
      <c r="I37" s="144">
        <f t="shared" si="0"/>
        <v>0</v>
      </c>
      <c r="K37" s="27"/>
    </row>
    <row r="38" spans="1:11" x14ac:dyDescent="0.25">
      <c r="A38" s="48"/>
      <c r="B38" s="112" t="s">
        <v>156</v>
      </c>
      <c r="C38" s="116">
        <v>50</v>
      </c>
      <c r="D38" s="51" t="s">
        <v>104</v>
      </c>
      <c r="E38" s="52" t="s">
        <v>1</v>
      </c>
      <c r="F38" s="119"/>
      <c r="G38" s="142" t="s">
        <v>2</v>
      </c>
      <c r="H38" s="143" t="s">
        <v>3</v>
      </c>
      <c r="I38" s="144">
        <f t="shared" si="0"/>
        <v>0</v>
      </c>
      <c r="K38" s="27"/>
    </row>
    <row r="39" spans="1:11" x14ac:dyDescent="0.25">
      <c r="A39" s="48"/>
      <c r="B39" s="112" t="s">
        <v>157</v>
      </c>
      <c r="C39" s="116">
        <v>50</v>
      </c>
      <c r="D39" s="51" t="s">
        <v>104</v>
      </c>
      <c r="E39" s="52" t="s">
        <v>1</v>
      </c>
      <c r="F39" s="127"/>
      <c r="G39" s="142" t="s">
        <v>2</v>
      </c>
      <c r="H39" s="143" t="s">
        <v>3</v>
      </c>
      <c r="I39" s="144">
        <f t="shared" si="0"/>
        <v>0</v>
      </c>
      <c r="K39" s="40"/>
    </row>
    <row r="40" spans="1:11" x14ac:dyDescent="0.25">
      <c r="A40" s="48"/>
      <c r="B40" s="112" t="s">
        <v>158</v>
      </c>
      <c r="C40" s="116">
        <v>50</v>
      </c>
      <c r="D40" s="51" t="s">
        <v>104</v>
      </c>
      <c r="E40" s="52" t="s">
        <v>1</v>
      </c>
      <c r="F40" s="127"/>
      <c r="G40" s="142" t="s">
        <v>2</v>
      </c>
      <c r="H40" s="143" t="s">
        <v>3</v>
      </c>
      <c r="I40" s="144">
        <f t="shared" si="0"/>
        <v>0</v>
      </c>
      <c r="K40" s="40"/>
    </row>
    <row r="41" spans="1:11" x14ac:dyDescent="0.25">
      <c r="A41" s="48"/>
      <c r="B41" s="112" t="s">
        <v>159</v>
      </c>
      <c r="C41" s="116">
        <v>50</v>
      </c>
      <c r="D41" s="51" t="s">
        <v>104</v>
      </c>
      <c r="E41" s="52" t="s">
        <v>1</v>
      </c>
      <c r="F41" s="127"/>
      <c r="G41" s="142" t="s">
        <v>2</v>
      </c>
      <c r="H41" s="143" t="s">
        <v>3</v>
      </c>
      <c r="I41" s="144">
        <f t="shared" si="0"/>
        <v>0</v>
      </c>
      <c r="K41" s="40"/>
    </row>
    <row r="42" spans="1:11" x14ac:dyDescent="0.25">
      <c r="A42" s="48"/>
      <c r="B42" s="112" t="s">
        <v>87</v>
      </c>
      <c r="C42" s="116">
        <v>50</v>
      </c>
      <c r="D42" s="51" t="s">
        <v>104</v>
      </c>
      <c r="E42" s="52" t="s">
        <v>1</v>
      </c>
      <c r="F42" s="127"/>
      <c r="G42" s="142" t="s">
        <v>2</v>
      </c>
      <c r="H42" s="143" t="s">
        <v>3</v>
      </c>
      <c r="I42" s="144">
        <f t="shared" si="0"/>
        <v>0</v>
      </c>
      <c r="K42" s="40"/>
    </row>
    <row r="43" spans="1:11" x14ac:dyDescent="0.25">
      <c r="A43" s="48"/>
      <c r="B43" s="112"/>
      <c r="C43" s="57"/>
      <c r="D43" s="51"/>
      <c r="E43" s="52"/>
      <c r="F43" s="55"/>
      <c r="G43" s="142"/>
      <c r="H43" s="143"/>
      <c r="I43" s="148"/>
      <c r="K43" s="40"/>
    </row>
    <row r="44" spans="1:11" ht="15.75" thickBot="1" x14ac:dyDescent="0.3">
      <c r="A44" s="48"/>
      <c r="B44" s="62" t="s">
        <v>135</v>
      </c>
      <c r="C44" s="63"/>
      <c r="D44" s="64"/>
      <c r="E44" s="62"/>
      <c r="F44" s="65"/>
      <c r="G44" s="149"/>
      <c r="H44" s="149" t="s">
        <v>3</v>
      </c>
      <c r="I44" s="150">
        <f>SUM(I35:I42)</f>
        <v>0</v>
      </c>
      <c r="K44" s="40"/>
    </row>
    <row r="45" spans="1:11" ht="15.75" thickTop="1" x14ac:dyDescent="0.25">
      <c r="A45" s="48"/>
      <c r="B45" s="53"/>
      <c r="C45" s="57"/>
      <c r="D45" s="51"/>
      <c r="E45" s="52"/>
      <c r="F45" s="55"/>
      <c r="G45" s="142"/>
      <c r="H45" s="143"/>
      <c r="I45" s="148"/>
      <c r="K45" s="40"/>
    </row>
    <row r="46" spans="1:11" ht="16.5" thickBot="1" x14ac:dyDescent="0.3">
      <c r="A46" s="41" t="s">
        <v>183</v>
      </c>
      <c r="B46" s="33"/>
      <c r="C46" s="42"/>
      <c r="D46" s="43"/>
      <c r="E46" s="33"/>
      <c r="F46" s="44"/>
      <c r="G46" s="138"/>
      <c r="H46" s="138"/>
      <c r="I46" s="139"/>
      <c r="K46" s="40"/>
    </row>
    <row r="47" spans="1:11" ht="15.75" thickTop="1" x14ac:dyDescent="0.25">
      <c r="A47" s="28" t="s">
        <v>95</v>
      </c>
      <c r="B47" s="29" t="s">
        <v>96</v>
      </c>
      <c r="C47" s="34"/>
      <c r="D47" s="51"/>
      <c r="E47" s="52"/>
      <c r="F47" s="55"/>
      <c r="G47" s="142"/>
      <c r="H47" s="143"/>
      <c r="I47" s="148"/>
      <c r="K47" s="40"/>
    </row>
    <row r="48" spans="1:11" x14ac:dyDescent="0.25">
      <c r="A48" s="48" t="s">
        <v>169</v>
      </c>
      <c r="B48" s="48" t="s">
        <v>205</v>
      </c>
      <c r="C48" s="34"/>
      <c r="D48" s="51"/>
      <c r="E48" s="52"/>
      <c r="F48" s="55"/>
      <c r="G48" s="142"/>
      <c r="H48" s="143"/>
      <c r="I48" s="148"/>
      <c r="K48" s="40"/>
    </row>
    <row r="49" spans="1:11" ht="15.75" x14ac:dyDescent="0.25">
      <c r="A49" s="48"/>
      <c r="B49" s="74" t="s">
        <v>206</v>
      </c>
      <c r="C49" s="34">
        <f>8+55</f>
        <v>63</v>
      </c>
      <c r="D49" s="51" t="s">
        <v>184</v>
      </c>
      <c r="E49" s="52" t="s">
        <v>1</v>
      </c>
      <c r="F49" s="54"/>
      <c r="G49" s="142" t="s">
        <v>2</v>
      </c>
      <c r="H49" s="143" t="s">
        <v>3</v>
      </c>
      <c r="I49" s="144">
        <f t="shared" ref="I49:I52" si="1">C49*F49</f>
        <v>0</v>
      </c>
      <c r="K49" s="40"/>
    </row>
    <row r="50" spans="1:11" x14ac:dyDescent="0.25">
      <c r="A50" s="48"/>
      <c r="B50" s="74" t="s">
        <v>242</v>
      </c>
      <c r="C50" s="34">
        <f>20+11</f>
        <v>31</v>
      </c>
      <c r="D50" s="51" t="s">
        <v>4</v>
      </c>
      <c r="E50" s="52" t="s">
        <v>1</v>
      </c>
      <c r="F50" s="54"/>
      <c r="G50" s="142" t="s">
        <v>2</v>
      </c>
      <c r="H50" s="143" t="s">
        <v>3</v>
      </c>
      <c r="I50" s="144">
        <f t="shared" si="1"/>
        <v>0</v>
      </c>
      <c r="K50" s="40"/>
    </row>
    <row r="51" spans="1:11" x14ac:dyDescent="0.25">
      <c r="A51" s="48" t="s">
        <v>171</v>
      </c>
      <c r="B51" s="48" t="s">
        <v>108</v>
      </c>
      <c r="C51" s="34">
        <f>25+20</f>
        <v>45</v>
      </c>
      <c r="D51" s="51" t="s">
        <v>4</v>
      </c>
      <c r="E51" s="52" t="s">
        <v>1</v>
      </c>
      <c r="F51" s="54"/>
      <c r="G51" s="142" t="s">
        <v>2</v>
      </c>
      <c r="H51" s="143" t="s">
        <v>3</v>
      </c>
      <c r="I51" s="144">
        <f t="shared" si="1"/>
        <v>0</v>
      </c>
      <c r="K51" s="40"/>
    </row>
    <row r="52" spans="1:11" x14ac:dyDescent="0.25">
      <c r="A52" s="48" t="s">
        <v>181</v>
      </c>
      <c r="B52" s="48" t="s">
        <v>182</v>
      </c>
      <c r="C52" s="34">
        <f>20+4</f>
        <v>24</v>
      </c>
      <c r="D52" s="51" t="s">
        <v>4</v>
      </c>
      <c r="E52" s="52" t="s">
        <v>1</v>
      </c>
      <c r="F52" s="54"/>
      <c r="G52" s="142" t="s">
        <v>2</v>
      </c>
      <c r="H52" s="143" t="s">
        <v>3</v>
      </c>
      <c r="I52" s="144">
        <f t="shared" si="1"/>
        <v>0</v>
      </c>
      <c r="K52" s="40"/>
    </row>
    <row r="53" spans="1:11" x14ac:dyDescent="0.25">
      <c r="A53" s="48"/>
      <c r="B53" s="48"/>
      <c r="C53" s="34"/>
      <c r="D53" s="51"/>
      <c r="E53" s="52"/>
      <c r="F53" s="55"/>
      <c r="G53" s="142"/>
      <c r="H53" s="143"/>
      <c r="I53" s="148"/>
      <c r="K53" s="40"/>
    </row>
    <row r="54" spans="1:11" ht="15.75" thickBot="1" x14ac:dyDescent="0.3">
      <c r="A54" s="61"/>
      <c r="B54" s="62" t="s">
        <v>118</v>
      </c>
      <c r="C54" s="63"/>
      <c r="D54" s="64"/>
      <c r="E54" s="62"/>
      <c r="F54" s="65"/>
      <c r="G54" s="149"/>
      <c r="H54" s="149" t="s">
        <v>3</v>
      </c>
      <c r="I54" s="150">
        <f>SUM(I49:I52)</f>
        <v>0</v>
      </c>
      <c r="K54" s="40"/>
    </row>
    <row r="55" spans="1:11" ht="15.75" thickTop="1" x14ac:dyDescent="0.25">
      <c r="A55" s="48"/>
      <c r="B55" s="48"/>
      <c r="C55" s="34"/>
      <c r="D55" s="51"/>
      <c r="E55" s="52"/>
      <c r="F55" s="55"/>
      <c r="G55" s="142"/>
      <c r="H55" s="143"/>
      <c r="I55" s="148"/>
      <c r="K55" s="40"/>
    </row>
    <row r="56" spans="1:11" x14ac:dyDescent="0.25">
      <c r="A56" s="28" t="s">
        <v>170</v>
      </c>
      <c r="B56" s="29" t="s">
        <v>5</v>
      </c>
      <c r="C56" s="34"/>
      <c r="D56" s="51"/>
      <c r="E56" s="52"/>
      <c r="F56" s="55"/>
      <c r="G56" s="142"/>
      <c r="H56" s="143"/>
      <c r="I56" s="148"/>
      <c r="K56" s="40"/>
    </row>
    <row r="57" spans="1:11" x14ac:dyDescent="0.25">
      <c r="A57" s="48" t="s">
        <v>142</v>
      </c>
      <c r="B57" s="48" t="s">
        <v>250</v>
      </c>
      <c r="C57" s="34"/>
      <c r="D57" s="51"/>
      <c r="E57" s="52"/>
      <c r="F57" s="55"/>
      <c r="G57" s="142"/>
      <c r="H57" s="143"/>
      <c r="I57" s="148"/>
      <c r="K57" s="40"/>
    </row>
    <row r="58" spans="1:11" ht="15" customHeight="1" x14ac:dyDescent="0.25">
      <c r="A58" s="48"/>
      <c r="B58" s="74" t="s">
        <v>243</v>
      </c>
      <c r="C58" s="34">
        <v>24200</v>
      </c>
      <c r="D58" s="51" t="s">
        <v>125</v>
      </c>
      <c r="E58" s="52" t="s">
        <v>1</v>
      </c>
      <c r="F58" s="54"/>
      <c r="G58" s="142" t="s">
        <v>2</v>
      </c>
      <c r="H58" s="143" t="s">
        <v>3</v>
      </c>
      <c r="I58" s="144">
        <f>C58*F58</f>
        <v>0</v>
      </c>
      <c r="K58" s="40"/>
    </row>
    <row r="59" spans="1:11" ht="15" customHeight="1" x14ac:dyDescent="0.25">
      <c r="A59" s="48"/>
      <c r="B59" s="74" t="s">
        <v>246</v>
      </c>
      <c r="C59" s="34">
        <v>3000</v>
      </c>
      <c r="D59" s="51" t="s">
        <v>125</v>
      </c>
      <c r="E59" s="52" t="s">
        <v>1</v>
      </c>
      <c r="F59" s="54"/>
      <c r="G59" s="142" t="s">
        <v>2</v>
      </c>
      <c r="H59" s="143" t="s">
        <v>3</v>
      </c>
      <c r="I59" s="144">
        <f>C59*F59</f>
        <v>0</v>
      </c>
      <c r="K59" s="40"/>
    </row>
    <row r="60" spans="1:11" ht="15" customHeight="1" x14ac:dyDescent="0.25">
      <c r="A60" s="48"/>
      <c r="B60" s="74" t="s">
        <v>241</v>
      </c>
      <c r="C60" s="34">
        <v>9800</v>
      </c>
      <c r="D60" s="51" t="s">
        <v>125</v>
      </c>
      <c r="E60" s="52" t="s">
        <v>1</v>
      </c>
      <c r="F60" s="54"/>
      <c r="G60" s="142" t="s">
        <v>2</v>
      </c>
      <c r="H60" s="143" t="s">
        <v>3</v>
      </c>
      <c r="I60" s="144">
        <f>C60*F60</f>
        <v>0</v>
      </c>
      <c r="K60" s="40"/>
    </row>
    <row r="61" spans="1:11" ht="15" customHeight="1" x14ac:dyDescent="0.25">
      <c r="A61" s="48"/>
      <c r="B61" s="74"/>
      <c r="C61" s="34"/>
      <c r="D61" s="51"/>
      <c r="E61" s="52"/>
      <c r="F61" s="55"/>
      <c r="G61" s="142"/>
      <c r="H61" s="143"/>
      <c r="I61" s="148"/>
      <c r="K61" s="40"/>
    </row>
    <row r="62" spans="1:11" ht="15" customHeight="1" thickBot="1" x14ac:dyDescent="0.3">
      <c r="A62" s="48"/>
      <c r="B62" s="62" t="s">
        <v>117</v>
      </c>
      <c r="C62" s="63"/>
      <c r="D62" s="64"/>
      <c r="E62" s="62"/>
      <c r="F62" s="65"/>
      <c r="G62" s="149"/>
      <c r="H62" s="149" t="s">
        <v>3</v>
      </c>
      <c r="I62" s="150">
        <f>SUM(I58:I60)</f>
        <v>0</v>
      </c>
      <c r="K62" s="40"/>
    </row>
    <row r="63" spans="1:11" ht="15" customHeight="1" thickTop="1" x14ac:dyDescent="0.25">
      <c r="A63" s="48"/>
      <c r="B63" s="66"/>
      <c r="C63" s="67"/>
      <c r="D63" s="68"/>
      <c r="E63" s="66"/>
      <c r="F63" s="69"/>
      <c r="G63" s="151"/>
      <c r="H63" s="151"/>
      <c r="I63" s="152"/>
      <c r="K63" s="40"/>
    </row>
    <row r="64" spans="1:11" ht="15" customHeight="1" x14ac:dyDescent="0.25">
      <c r="A64" s="48"/>
      <c r="B64" s="74"/>
      <c r="C64" s="34"/>
      <c r="D64" s="51"/>
      <c r="E64" s="52"/>
      <c r="F64" s="55"/>
      <c r="G64" s="142"/>
      <c r="H64" s="143"/>
      <c r="I64" s="148"/>
      <c r="K64" s="40"/>
    </row>
    <row r="65" spans="1:11" x14ac:dyDescent="0.25">
      <c r="A65" s="28" t="s">
        <v>252</v>
      </c>
      <c r="B65" s="29" t="s">
        <v>204</v>
      </c>
      <c r="C65" s="34"/>
      <c r="F65" s="47"/>
      <c r="G65" s="140"/>
      <c r="H65" s="140"/>
      <c r="I65" s="141"/>
      <c r="J65" s="204"/>
      <c r="K65" s="40"/>
    </row>
    <row r="66" spans="1:11" ht="15.75" x14ac:dyDescent="0.25">
      <c r="A66" s="48" t="s">
        <v>174</v>
      </c>
      <c r="B66" s="49" t="s">
        <v>305</v>
      </c>
      <c r="C66" s="34">
        <v>31100</v>
      </c>
      <c r="D66" s="51" t="s">
        <v>125</v>
      </c>
      <c r="E66" s="52" t="s">
        <v>1</v>
      </c>
      <c r="F66" s="119"/>
      <c r="G66" s="142" t="s">
        <v>2</v>
      </c>
      <c r="H66" s="143" t="s">
        <v>3</v>
      </c>
      <c r="I66" s="144">
        <f t="shared" ref="I66:I70" si="2">C66*F66</f>
        <v>0</v>
      </c>
      <c r="K66" s="40"/>
    </row>
    <row r="67" spans="1:11" ht="15.75" x14ac:dyDescent="0.25">
      <c r="A67" s="48" t="s">
        <v>175</v>
      </c>
      <c r="B67" s="48" t="s">
        <v>306</v>
      </c>
      <c r="C67" s="34">
        <v>8200</v>
      </c>
      <c r="D67" s="51" t="s">
        <v>125</v>
      </c>
      <c r="E67" s="52" t="s">
        <v>1</v>
      </c>
      <c r="F67" s="119"/>
      <c r="G67" s="142" t="s">
        <v>2</v>
      </c>
      <c r="H67" s="143" t="s">
        <v>3</v>
      </c>
      <c r="I67" s="144">
        <f t="shared" si="2"/>
        <v>0</v>
      </c>
      <c r="J67" s="204"/>
      <c r="K67" s="40"/>
    </row>
    <row r="68" spans="1:11" ht="15.75" x14ac:dyDescent="0.25">
      <c r="A68" s="48" t="s">
        <v>179</v>
      </c>
      <c r="B68" s="48" t="s">
        <v>251</v>
      </c>
      <c r="C68" s="34">
        <v>1130</v>
      </c>
      <c r="D68" s="51" t="s">
        <v>125</v>
      </c>
      <c r="E68" s="52" t="s">
        <v>1</v>
      </c>
      <c r="F68" s="119"/>
      <c r="G68" s="142" t="s">
        <v>2</v>
      </c>
      <c r="H68" s="143" t="s">
        <v>3</v>
      </c>
      <c r="I68" s="144">
        <f t="shared" si="2"/>
        <v>0</v>
      </c>
      <c r="J68" s="204"/>
      <c r="K68" s="40"/>
    </row>
    <row r="69" spans="1:11" ht="15.75" x14ac:dyDescent="0.25">
      <c r="A69" s="48" t="s">
        <v>180</v>
      </c>
      <c r="B69" s="48" t="s">
        <v>307</v>
      </c>
      <c r="C69" s="34">
        <v>170</v>
      </c>
      <c r="D69" s="51" t="s">
        <v>184</v>
      </c>
      <c r="E69" s="52" t="s">
        <v>1</v>
      </c>
      <c r="F69" s="119"/>
      <c r="G69" s="142" t="s">
        <v>2</v>
      </c>
      <c r="H69" s="143" t="s">
        <v>3</v>
      </c>
      <c r="I69" s="144">
        <f t="shared" si="2"/>
        <v>0</v>
      </c>
      <c r="J69" s="204"/>
      <c r="K69" s="40"/>
    </row>
    <row r="70" spans="1:11" ht="15.75" x14ac:dyDescent="0.25">
      <c r="A70" s="48" t="s">
        <v>308</v>
      </c>
      <c r="B70" s="48" t="s">
        <v>244</v>
      </c>
      <c r="C70" s="34">
        <v>1520</v>
      </c>
      <c r="D70" s="51" t="s">
        <v>184</v>
      </c>
      <c r="E70" s="52" t="s">
        <v>1</v>
      </c>
      <c r="F70" s="119"/>
      <c r="G70" s="142" t="s">
        <v>2</v>
      </c>
      <c r="H70" s="143" t="s">
        <v>3</v>
      </c>
      <c r="I70" s="144">
        <f t="shared" si="2"/>
        <v>0</v>
      </c>
      <c r="K70" s="40"/>
    </row>
    <row r="71" spans="1:11" x14ac:dyDescent="0.25">
      <c r="A71" s="48"/>
      <c r="B71" s="48"/>
      <c r="C71" s="34"/>
      <c r="D71" s="51"/>
      <c r="E71" s="52"/>
      <c r="F71" s="55"/>
      <c r="G71" s="142"/>
      <c r="H71" s="143"/>
      <c r="I71" s="148"/>
      <c r="K71" s="40"/>
    </row>
    <row r="72" spans="1:11" ht="15.75" thickBot="1" x14ac:dyDescent="0.3">
      <c r="A72" s="61"/>
      <c r="B72" s="62" t="s">
        <v>82</v>
      </c>
      <c r="C72" s="63"/>
      <c r="D72" s="64"/>
      <c r="E72" s="62"/>
      <c r="F72" s="65"/>
      <c r="G72" s="149"/>
      <c r="H72" s="149" t="s">
        <v>3</v>
      </c>
      <c r="I72" s="150">
        <f>SUM(I66:I70)</f>
        <v>0</v>
      </c>
      <c r="K72" s="40"/>
    </row>
    <row r="73" spans="1:11" ht="15.75" thickTop="1" x14ac:dyDescent="0.25">
      <c r="A73" s="61"/>
      <c r="B73" s="66"/>
      <c r="C73" s="67"/>
      <c r="D73" s="68"/>
      <c r="E73" s="66"/>
      <c r="F73" s="69"/>
      <c r="G73" s="151"/>
      <c r="H73" s="151"/>
      <c r="I73" s="152"/>
      <c r="K73" s="40"/>
    </row>
    <row r="74" spans="1:11" x14ac:dyDescent="0.25">
      <c r="A74" s="28" t="s">
        <v>176</v>
      </c>
      <c r="B74" s="29" t="s">
        <v>173</v>
      </c>
      <c r="C74" s="34"/>
      <c r="F74" s="47"/>
      <c r="G74" s="140"/>
      <c r="H74" s="140"/>
      <c r="I74" s="141"/>
      <c r="K74" s="40"/>
    </row>
    <row r="75" spans="1:11" ht="15" customHeight="1" x14ac:dyDescent="0.25">
      <c r="A75" s="111" t="s">
        <v>178</v>
      </c>
      <c r="B75" s="104" t="s">
        <v>240</v>
      </c>
      <c r="C75" s="116"/>
      <c r="F75" s="47"/>
      <c r="G75" s="140"/>
      <c r="H75" s="140"/>
      <c r="I75" s="141"/>
      <c r="K75" s="40"/>
    </row>
    <row r="76" spans="1:11" ht="15" customHeight="1" x14ac:dyDescent="0.25">
      <c r="A76" s="111"/>
      <c r="B76" s="124" t="s">
        <v>247</v>
      </c>
      <c r="C76" s="116">
        <v>1770</v>
      </c>
      <c r="D76" s="117" t="s">
        <v>125</v>
      </c>
      <c r="E76" s="118" t="s">
        <v>1</v>
      </c>
      <c r="F76" s="119"/>
      <c r="G76" s="145" t="s">
        <v>2</v>
      </c>
      <c r="H76" s="146" t="s">
        <v>3</v>
      </c>
      <c r="I76" s="147">
        <f t="shared" ref="I76" si="3">C76*F76</f>
        <v>0</v>
      </c>
      <c r="K76" s="40"/>
    </row>
    <row r="77" spans="1:11" ht="15.75" x14ac:dyDescent="0.25">
      <c r="A77" s="111" t="s">
        <v>189</v>
      </c>
      <c r="B77" s="104" t="s">
        <v>143</v>
      </c>
      <c r="C77" s="116">
        <v>330</v>
      </c>
      <c r="D77" s="117" t="s">
        <v>184</v>
      </c>
      <c r="E77" s="118" t="s">
        <v>1</v>
      </c>
      <c r="F77" s="119"/>
      <c r="G77" s="145" t="s">
        <v>2</v>
      </c>
      <c r="H77" s="146" t="s">
        <v>3</v>
      </c>
      <c r="I77" s="147">
        <f>C77*F77</f>
        <v>0</v>
      </c>
      <c r="K77" s="40"/>
    </row>
    <row r="78" spans="1:11" ht="15.75" x14ac:dyDescent="0.25">
      <c r="A78" s="111" t="s">
        <v>190</v>
      </c>
      <c r="B78" s="111" t="s">
        <v>172</v>
      </c>
      <c r="C78" s="116">
        <v>35</v>
      </c>
      <c r="D78" s="117" t="s">
        <v>125</v>
      </c>
      <c r="E78" s="118" t="s">
        <v>1</v>
      </c>
      <c r="F78" s="213"/>
      <c r="G78" s="145" t="s">
        <v>2</v>
      </c>
      <c r="H78" s="146" t="s">
        <v>3</v>
      </c>
      <c r="I78" s="214">
        <f>C78*F78</f>
        <v>0</v>
      </c>
      <c r="K78" s="40"/>
    </row>
    <row r="79" spans="1:11" x14ac:dyDescent="0.25">
      <c r="A79" s="111" t="s">
        <v>191</v>
      </c>
      <c r="B79" s="111" t="s">
        <v>309</v>
      </c>
      <c r="C79" s="116"/>
      <c r="D79" s="215"/>
      <c r="E79" s="215"/>
      <c r="F79" s="213"/>
      <c r="G79" s="216"/>
      <c r="H79" s="217"/>
      <c r="I79" s="214"/>
      <c r="K79" s="40"/>
    </row>
    <row r="80" spans="1:11" x14ac:dyDescent="0.25">
      <c r="A80" s="111"/>
      <c r="B80" s="53" t="s">
        <v>262</v>
      </c>
      <c r="C80" s="116">
        <v>53</v>
      </c>
      <c r="D80" s="117" t="s">
        <v>4</v>
      </c>
      <c r="E80" s="118" t="s">
        <v>1</v>
      </c>
      <c r="F80" s="119"/>
      <c r="G80" s="145" t="s">
        <v>2</v>
      </c>
      <c r="H80" s="146" t="s">
        <v>3</v>
      </c>
      <c r="I80" s="147">
        <f t="shared" ref="I80:I81" si="4">C80*F80</f>
        <v>0</v>
      </c>
      <c r="K80" s="40"/>
    </row>
    <row r="81" spans="1:11" x14ac:dyDescent="0.25">
      <c r="A81" s="48"/>
      <c r="B81" s="53" t="s">
        <v>101</v>
      </c>
      <c r="C81" s="116">
        <v>18</v>
      </c>
      <c r="D81" s="117" t="s">
        <v>4</v>
      </c>
      <c r="E81" s="118" t="s">
        <v>1</v>
      </c>
      <c r="F81" s="119"/>
      <c r="G81" s="145" t="s">
        <v>2</v>
      </c>
      <c r="H81" s="146" t="s">
        <v>3</v>
      </c>
      <c r="I81" s="147">
        <f t="shared" si="4"/>
        <v>0</v>
      </c>
      <c r="K81" s="40"/>
    </row>
    <row r="82" spans="1:11" ht="15.75" thickBot="1" x14ac:dyDescent="0.3">
      <c r="A82" s="61"/>
      <c r="B82" s="62" t="s">
        <v>88</v>
      </c>
      <c r="C82" s="63"/>
      <c r="D82" s="64"/>
      <c r="E82" s="62"/>
      <c r="F82" s="65"/>
      <c r="G82" s="149"/>
      <c r="H82" s="149" t="s">
        <v>3</v>
      </c>
      <c r="I82" s="150">
        <f>SUM(I76:I81)</f>
        <v>0</v>
      </c>
      <c r="K82" s="40"/>
    </row>
    <row r="83" spans="1:11" ht="15.75" thickTop="1" x14ac:dyDescent="0.25">
      <c r="A83" s="48"/>
      <c r="B83" s="48"/>
      <c r="C83" s="48"/>
      <c r="D83" s="51"/>
      <c r="E83" s="52"/>
      <c r="F83" s="55"/>
      <c r="G83" s="142"/>
      <c r="H83" s="143"/>
      <c r="I83" s="148"/>
      <c r="K83" s="40"/>
    </row>
    <row r="84" spans="1:11" x14ac:dyDescent="0.25">
      <c r="A84" s="28" t="s">
        <v>192</v>
      </c>
      <c r="B84" s="29" t="s">
        <v>177</v>
      </c>
      <c r="C84" s="34"/>
      <c r="F84" s="47"/>
      <c r="G84" s="140"/>
      <c r="H84" s="140"/>
      <c r="I84" s="141"/>
      <c r="K84" s="40"/>
    </row>
    <row r="85" spans="1:11" x14ac:dyDescent="0.25">
      <c r="A85" s="48" t="s">
        <v>193</v>
      </c>
      <c r="B85" s="48" t="s">
        <v>185</v>
      </c>
      <c r="C85" s="34"/>
      <c r="F85" s="47"/>
      <c r="G85" s="140"/>
      <c r="H85" s="140"/>
      <c r="I85" s="141"/>
      <c r="K85" s="40"/>
    </row>
    <row r="86" spans="1:11" ht="15.75" x14ac:dyDescent="0.25">
      <c r="A86" s="48"/>
      <c r="B86" s="74" t="s">
        <v>186</v>
      </c>
      <c r="C86" s="34">
        <v>160</v>
      </c>
      <c r="D86" s="51" t="s">
        <v>184</v>
      </c>
      <c r="E86" s="52" t="s">
        <v>1</v>
      </c>
      <c r="F86" s="205"/>
      <c r="G86" s="142" t="s">
        <v>2</v>
      </c>
      <c r="H86" s="143" t="s">
        <v>3</v>
      </c>
      <c r="I86" s="144">
        <f t="shared" ref="I86:I87" si="5">C86*F86</f>
        <v>0</v>
      </c>
      <c r="K86" s="40"/>
    </row>
    <row r="87" spans="1:11" ht="15.75" x14ac:dyDescent="0.25">
      <c r="A87" s="48"/>
      <c r="B87" s="74" t="s">
        <v>187</v>
      </c>
      <c r="C87" s="34">
        <f>1240+20</f>
        <v>1260</v>
      </c>
      <c r="D87" s="51" t="s">
        <v>184</v>
      </c>
      <c r="E87" s="52" t="s">
        <v>1</v>
      </c>
      <c r="F87" s="205"/>
      <c r="G87" s="142" t="s">
        <v>2</v>
      </c>
      <c r="H87" s="143" t="s">
        <v>3</v>
      </c>
      <c r="I87" s="144">
        <f t="shared" si="5"/>
        <v>0</v>
      </c>
      <c r="K87" s="40"/>
    </row>
    <row r="88" spans="1:11" x14ac:dyDescent="0.25">
      <c r="A88" s="48" t="s">
        <v>194</v>
      </c>
      <c r="B88" s="48" t="s">
        <v>188</v>
      </c>
      <c r="C88" s="34">
        <v>30</v>
      </c>
      <c r="D88" s="51" t="s">
        <v>4</v>
      </c>
      <c r="E88" s="52" t="s">
        <v>1</v>
      </c>
      <c r="F88" s="205"/>
      <c r="G88" s="142" t="s">
        <v>2</v>
      </c>
      <c r="H88" s="143" t="s">
        <v>3</v>
      </c>
      <c r="I88" s="144">
        <f>C88*F88</f>
        <v>0</v>
      </c>
      <c r="K88" s="40"/>
    </row>
    <row r="89" spans="1:11" ht="15.75" x14ac:dyDescent="0.25">
      <c r="A89" s="48" t="s">
        <v>195</v>
      </c>
      <c r="B89" s="48" t="s">
        <v>155</v>
      </c>
      <c r="C89" s="34">
        <v>4500</v>
      </c>
      <c r="D89" s="51" t="s">
        <v>184</v>
      </c>
      <c r="E89" s="52" t="s">
        <v>1</v>
      </c>
      <c r="F89" s="205"/>
      <c r="G89" s="142" t="s">
        <v>2</v>
      </c>
      <c r="H89" s="143" t="s">
        <v>3</v>
      </c>
      <c r="I89" s="144">
        <f>C89*F89</f>
        <v>0</v>
      </c>
      <c r="K89" s="40"/>
    </row>
    <row r="90" spans="1:11" x14ac:dyDescent="0.25">
      <c r="A90" s="48" t="s">
        <v>196</v>
      </c>
      <c r="B90" s="48" t="s">
        <v>310</v>
      </c>
      <c r="C90" s="40"/>
      <c r="F90" s="40"/>
      <c r="G90" s="40"/>
      <c r="H90" s="40"/>
      <c r="I90" s="40"/>
      <c r="K90" s="40"/>
    </row>
    <row r="91" spans="1:11" ht="15.75" x14ac:dyDescent="0.25">
      <c r="A91" s="48"/>
      <c r="B91" s="74" t="s">
        <v>302</v>
      </c>
      <c r="C91" s="34">
        <v>480</v>
      </c>
      <c r="D91" s="51" t="s">
        <v>184</v>
      </c>
      <c r="E91" s="52" t="s">
        <v>1</v>
      </c>
      <c r="F91" s="205"/>
      <c r="G91" s="142" t="s">
        <v>2</v>
      </c>
      <c r="H91" s="143" t="s">
        <v>3</v>
      </c>
      <c r="I91" s="144">
        <f>C91*F91</f>
        <v>0</v>
      </c>
      <c r="K91" s="40"/>
    </row>
    <row r="92" spans="1:11" ht="15.75" x14ac:dyDescent="0.25">
      <c r="A92" s="48"/>
      <c r="B92" s="74" t="s">
        <v>303</v>
      </c>
      <c r="C92" s="34">
        <v>1500</v>
      </c>
      <c r="D92" s="51" t="s">
        <v>304</v>
      </c>
      <c r="E92" s="52" t="s">
        <v>1</v>
      </c>
      <c r="F92" s="205"/>
      <c r="G92" s="142" t="s">
        <v>2</v>
      </c>
      <c r="H92" s="143" t="s">
        <v>3</v>
      </c>
      <c r="I92" s="144">
        <f>C92*F92</f>
        <v>0</v>
      </c>
      <c r="K92" s="40"/>
    </row>
    <row r="93" spans="1:11" x14ac:dyDescent="0.25">
      <c r="A93" s="48"/>
      <c r="B93" s="48"/>
      <c r="C93" s="48"/>
      <c r="D93" s="51"/>
      <c r="E93" s="52"/>
      <c r="F93" s="55"/>
      <c r="G93" s="142"/>
      <c r="H93" s="143"/>
      <c r="I93" s="148"/>
      <c r="K93" s="40"/>
    </row>
    <row r="94" spans="1:11" ht="15.75" thickBot="1" x14ac:dyDescent="0.3">
      <c r="A94" s="75"/>
      <c r="B94" s="70" t="s">
        <v>237</v>
      </c>
      <c r="C94" s="71"/>
      <c r="D94" s="72"/>
      <c r="E94" s="70"/>
      <c r="F94" s="73"/>
      <c r="G94" s="153"/>
      <c r="H94" s="153" t="s">
        <v>3</v>
      </c>
      <c r="I94" s="154">
        <f>SUM(I86:I92)</f>
        <v>0</v>
      </c>
      <c r="K94" s="40"/>
    </row>
    <row r="95" spans="1:11" ht="15.75" thickTop="1" x14ac:dyDescent="0.25">
      <c r="A95" s="75"/>
      <c r="B95" s="66"/>
      <c r="C95" s="67"/>
      <c r="D95" s="68"/>
      <c r="E95" s="66"/>
      <c r="F95" s="69"/>
      <c r="G95" s="151"/>
      <c r="H95" s="151"/>
      <c r="I95" s="152"/>
      <c r="K95" s="40"/>
    </row>
    <row r="96" spans="1:11" x14ac:dyDescent="0.25">
      <c r="A96" s="28" t="s">
        <v>197</v>
      </c>
      <c r="B96" s="66" t="s">
        <v>109</v>
      </c>
      <c r="C96" s="67"/>
      <c r="D96" s="68"/>
      <c r="E96" s="66"/>
      <c r="F96" s="69"/>
      <c r="G96" s="151"/>
      <c r="H96" s="151"/>
      <c r="I96" s="152"/>
      <c r="K96" s="40"/>
    </row>
    <row r="97" spans="1:12" x14ac:dyDescent="0.25">
      <c r="A97" s="48" t="s">
        <v>198</v>
      </c>
      <c r="B97" s="104" t="s">
        <v>110</v>
      </c>
      <c r="C97" s="34">
        <v>8</v>
      </c>
      <c r="D97" s="51" t="s">
        <v>8</v>
      </c>
      <c r="E97" s="52" t="s">
        <v>1</v>
      </c>
      <c r="F97" s="54"/>
      <c r="G97" s="142" t="s">
        <v>2</v>
      </c>
      <c r="H97" s="143" t="s">
        <v>3</v>
      </c>
      <c r="I97" s="144">
        <f>C97*F97</f>
        <v>0</v>
      </c>
      <c r="K97" s="40"/>
    </row>
    <row r="98" spans="1:12" x14ac:dyDescent="0.25">
      <c r="A98" s="48" t="s">
        <v>199</v>
      </c>
      <c r="B98" s="104" t="s">
        <v>111</v>
      </c>
      <c r="C98" s="34">
        <v>8</v>
      </c>
      <c r="D98" s="51" t="s">
        <v>8</v>
      </c>
      <c r="E98" s="52" t="s">
        <v>1</v>
      </c>
      <c r="F98" s="54"/>
      <c r="G98" s="142" t="s">
        <v>2</v>
      </c>
      <c r="H98" s="143" t="s">
        <v>3</v>
      </c>
      <c r="I98" s="144">
        <f>C98*F98</f>
        <v>0</v>
      </c>
      <c r="K98" s="40"/>
    </row>
    <row r="99" spans="1:12" x14ac:dyDescent="0.25">
      <c r="A99" s="48" t="s">
        <v>200</v>
      </c>
      <c r="B99" s="104" t="s">
        <v>112</v>
      </c>
      <c r="C99" s="34"/>
      <c r="D99" s="68"/>
      <c r="E99" s="66"/>
      <c r="F99" s="69"/>
      <c r="G99" s="151"/>
      <c r="H99" s="151"/>
      <c r="I99" s="152"/>
      <c r="K99" s="40"/>
    </row>
    <row r="100" spans="1:12" x14ac:dyDescent="0.25">
      <c r="A100" s="48"/>
      <c r="B100" s="124" t="s">
        <v>115</v>
      </c>
      <c r="C100" s="34">
        <v>3</v>
      </c>
      <c r="D100" s="51" t="s">
        <v>8</v>
      </c>
      <c r="E100" s="52" t="s">
        <v>1</v>
      </c>
      <c r="F100" s="54"/>
      <c r="G100" s="142" t="s">
        <v>2</v>
      </c>
      <c r="H100" s="143" t="s">
        <v>3</v>
      </c>
      <c r="I100" s="144">
        <f>C100*F100</f>
        <v>0</v>
      </c>
      <c r="K100" s="40"/>
    </row>
    <row r="101" spans="1:12" x14ac:dyDescent="0.25">
      <c r="A101" s="48"/>
      <c r="B101" s="124" t="s">
        <v>116</v>
      </c>
      <c r="C101" s="34">
        <v>3</v>
      </c>
      <c r="D101" s="51" t="s">
        <v>8</v>
      </c>
      <c r="E101" s="52" t="s">
        <v>1</v>
      </c>
      <c r="F101" s="54"/>
      <c r="G101" s="142" t="s">
        <v>2</v>
      </c>
      <c r="H101" s="143" t="s">
        <v>3</v>
      </c>
      <c r="I101" s="144">
        <f>C101*F101</f>
        <v>0</v>
      </c>
      <c r="K101" s="40"/>
    </row>
    <row r="102" spans="1:12" x14ac:dyDescent="0.25">
      <c r="A102" s="48" t="s">
        <v>201</v>
      </c>
      <c r="B102" s="104" t="s">
        <v>113</v>
      </c>
      <c r="C102" s="34">
        <v>3</v>
      </c>
      <c r="D102" s="51" t="s">
        <v>8</v>
      </c>
      <c r="E102" s="52" t="s">
        <v>1</v>
      </c>
      <c r="F102" s="54"/>
      <c r="G102" s="142" t="s">
        <v>2</v>
      </c>
      <c r="H102" s="143" t="s">
        <v>3</v>
      </c>
      <c r="I102" s="144">
        <f>C102*F102</f>
        <v>0</v>
      </c>
      <c r="K102" s="40"/>
    </row>
    <row r="103" spans="1:12" x14ac:dyDescent="0.25">
      <c r="A103" s="48" t="s">
        <v>202</v>
      </c>
      <c r="B103" s="104" t="s">
        <v>114</v>
      </c>
      <c r="C103" s="34">
        <v>8</v>
      </c>
      <c r="D103" s="51" t="s">
        <v>8</v>
      </c>
      <c r="E103" s="52" t="s">
        <v>1</v>
      </c>
      <c r="F103" s="54"/>
      <c r="G103" s="142" t="s">
        <v>2</v>
      </c>
      <c r="H103" s="143" t="s">
        <v>3</v>
      </c>
      <c r="I103" s="144">
        <f>C103*F103</f>
        <v>0</v>
      </c>
      <c r="K103" s="40"/>
    </row>
    <row r="104" spans="1:12" x14ac:dyDescent="0.25">
      <c r="A104" s="48" t="s">
        <v>203</v>
      </c>
      <c r="B104" s="104" t="s">
        <v>253</v>
      </c>
      <c r="C104" s="40"/>
      <c r="K104" s="40"/>
    </row>
    <row r="105" spans="1:12" x14ac:dyDescent="0.25">
      <c r="A105" s="48" t="s">
        <v>254</v>
      </c>
      <c r="B105" s="124" t="s">
        <v>255</v>
      </c>
      <c r="C105" s="34">
        <v>6</v>
      </c>
      <c r="D105" s="51" t="s">
        <v>8</v>
      </c>
      <c r="E105" s="52" t="s">
        <v>1</v>
      </c>
      <c r="F105" s="54"/>
      <c r="G105" s="142" t="s">
        <v>2</v>
      </c>
      <c r="H105" s="143" t="s">
        <v>3</v>
      </c>
      <c r="I105" s="144">
        <f>C105*F105</f>
        <v>0</v>
      </c>
      <c r="K105" s="40"/>
    </row>
    <row r="106" spans="1:12" x14ac:dyDescent="0.25">
      <c r="A106" s="75"/>
      <c r="B106" s="66"/>
      <c r="C106" s="67"/>
      <c r="D106" s="68"/>
      <c r="E106" s="66"/>
      <c r="F106" s="69"/>
      <c r="G106" s="151"/>
      <c r="H106" s="151"/>
      <c r="I106" s="152"/>
      <c r="K106" s="40"/>
    </row>
    <row r="107" spans="1:12" ht="15.75" thickBot="1" x14ac:dyDescent="0.3">
      <c r="A107" s="75"/>
      <c r="B107" s="70" t="s">
        <v>238</v>
      </c>
      <c r="C107" s="71"/>
      <c r="D107" s="72"/>
      <c r="E107" s="70"/>
      <c r="F107" s="73"/>
      <c r="G107" s="153"/>
      <c r="H107" s="153" t="s">
        <v>3</v>
      </c>
      <c r="I107" s="154">
        <f>SUM(I97:I105)</f>
        <v>0</v>
      </c>
      <c r="K107" s="223"/>
      <c r="L107" s="223"/>
    </row>
    <row r="108" spans="1:12" ht="15.75" thickTop="1" x14ac:dyDescent="0.25">
      <c r="A108" s="28"/>
      <c r="B108" s="29"/>
      <c r="C108" s="40"/>
      <c r="F108" s="47"/>
      <c r="G108" s="140"/>
      <c r="H108" s="140"/>
      <c r="I108" s="141"/>
      <c r="K108" s="223"/>
      <c r="L108" s="223"/>
    </row>
    <row r="109" spans="1:12" ht="16.5" thickBot="1" x14ac:dyDescent="0.3">
      <c r="A109" s="41" t="s">
        <v>6</v>
      </c>
      <c r="B109" s="33"/>
      <c r="C109" s="42"/>
      <c r="D109" s="43"/>
      <c r="E109" s="33"/>
      <c r="F109" s="44"/>
      <c r="G109" s="138"/>
      <c r="H109" s="138"/>
      <c r="I109" s="139"/>
      <c r="K109" s="27"/>
    </row>
    <row r="110" spans="1:12" ht="15.75" thickTop="1" x14ac:dyDescent="0.25">
      <c r="A110" s="28" t="s">
        <v>47</v>
      </c>
      <c r="B110" s="29" t="s">
        <v>5</v>
      </c>
      <c r="C110" s="45"/>
      <c r="D110" s="46"/>
      <c r="E110" s="29"/>
      <c r="F110" s="47"/>
      <c r="G110" s="140"/>
      <c r="H110" s="140"/>
      <c r="I110" s="141"/>
      <c r="K110" s="222"/>
      <c r="L110" s="222"/>
    </row>
    <row r="111" spans="1:12" x14ac:dyDescent="0.25">
      <c r="A111" s="48" t="s">
        <v>9</v>
      </c>
      <c r="B111" s="49" t="s">
        <v>36</v>
      </c>
      <c r="C111" s="50"/>
      <c r="D111" s="76"/>
      <c r="E111" s="76"/>
      <c r="F111" s="171"/>
      <c r="G111" s="156"/>
      <c r="H111" s="156"/>
      <c r="I111" s="156"/>
      <c r="K111" s="27"/>
      <c r="L111" s="27"/>
    </row>
    <row r="112" spans="1:12" x14ac:dyDescent="0.25">
      <c r="A112" s="77"/>
      <c r="B112" s="53" t="s">
        <v>288</v>
      </c>
      <c r="C112" s="57">
        <v>420</v>
      </c>
      <c r="D112" s="51" t="s">
        <v>42</v>
      </c>
      <c r="E112" s="52" t="s">
        <v>1</v>
      </c>
      <c r="F112" s="54"/>
      <c r="G112" s="142" t="s">
        <v>2</v>
      </c>
      <c r="H112" s="143" t="s">
        <v>3</v>
      </c>
      <c r="I112" s="144">
        <f>C112*F112</f>
        <v>0</v>
      </c>
      <c r="K112" s="121"/>
      <c r="L112" s="56"/>
    </row>
    <row r="113" spans="1:12" x14ac:dyDescent="0.25">
      <c r="A113" s="77"/>
      <c r="B113" s="53" t="s">
        <v>289</v>
      </c>
      <c r="C113" s="57">
        <v>440</v>
      </c>
      <c r="D113" s="51" t="s">
        <v>42</v>
      </c>
      <c r="E113" s="52" t="s">
        <v>1</v>
      </c>
      <c r="F113" s="54"/>
      <c r="G113" s="142" t="s">
        <v>2</v>
      </c>
      <c r="H113" s="143" t="s">
        <v>3</v>
      </c>
      <c r="I113" s="144">
        <f>C113*F113</f>
        <v>0</v>
      </c>
      <c r="K113" s="121"/>
      <c r="L113" s="56"/>
    </row>
    <row r="114" spans="1:12" x14ac:dyDescent="0.25">
      <c r="A114" s="77"/>
      <c r="B114" s="53" t="s">
        <v>290</v>
      </c>
      <c r="C114" s="57">
        <v>829.98816666666676</v>
      </c>
      <c r="D114" s="51" t="s">
        <v>42</v>
      </c>
      <c r="E114" s="52" t="s">
        <v>1</v>
      </c>
      <c r="F114" s="54"/>
      <c r="G114" s="142" t="s">
        <v>2</v>
      </c>
      <c r="H114" s="143" t="s">
        <v>3</v>
      </c>
      <c r="I114" s="144">
        <f>C114*F114</f>
        <v>0</v>
      </c>
      <c r="K114" s="121"/>
      <c r="L114" s="56"/>
    </row>
    <row r="115" spans="1:12" x14ac:dyDescent="0.25">
      <c r="A115" s="77"/>
      <c r="B115" s="53" t="s">
        <v>291</v>
      </c>
      <c r="C115" s="57">
        <v>63.835200000000007</v>
      </c>
      <c r="D115" s="51" t="s">
        <v>42</v>
      </c>
      <c r="E115" s="52" t="s">
        <v>1</v>
      </c>
      <c r="F115" s="54"/>
      <c r="G115" s="142" t="s">
        <v>2</v>
      </c>
      <c r="H115" s="143" t="s">
        <v>3</v>
      </c>
      <c r="I115" s="144">
        <f t="shared" ref="I115:I117" si="6">C115*F115</f>
        <v>0</v>
      </c>
      <c r="K115" s="121"/>
      <c r="L115" s="56"/>
    </row>
    <row r="116" spans="1:12" x14ac:dyDescent="0.25">
      <c r="A116" s="77"/>
      <c r="B116" s="53" t="s">
        <v>292</v>
      </c>
      <c r="C116" s="57">
        <v>7</v>
      </c>
      <c r="D116" s="51" t="s">
        <v>42</v>
      </c>
      <c r="E116" s="52" t="s">
        <v>1</v>
      </c>
      <c r="F116" s="54"/>
      <c r="G116" s="142" t="s">
        <v>2</v>
      </c>
      <c r="H116" s="143" t="s">
        <v>3</v>
      </c>
      <c r="I116" s="144">
        <f t="shared" si="6"/>
        <v>0</v>
      </c>
      <c r="K116" s="121"/>
      <c r="L116" s="56"/>
    </row>
    <row r="117" spans="1:12" x14ac:dyDescent="0.25">
      <c r="A117" s="77"/>
      <c r="B117" s="53" t="s">
        <v>293</v>
      </c>
      <c r="C117" s="57">
        <v>180</v>
      </c>
      <c r="D117" s="51" t="s">
        <v>42</v>
      </c>
      <c r="E117" s="52" t="s">
        <v>1</v>
      </c>
      <c r="F117" s="54"/>
      <c r="G117" s="142" t="s">
        <v>2</v>
      </c>
      <c r="H117" s="143" t="s">
        <v>3</v>
      </c>
      <c r="I117" s="144">
        <f t="shared" si="6"/>
        <v>0</v>
      </c>
      <c r="K117" s="121"/>
      <c r="L117" s="56"/>
    </row>
    <row r="118" spans="1:12" x14ac:dyDescent="0.25">
      <c r="A118" s="77"/>
      <c r="B118" s="53" t="s">
        <v>132</v>
      </c>
      <c r="C118" s="116">
        <v>12900</v>
      </c>
      <c r="D118" s="51" t="s">
        <v>42</v>
      </c>
      <c r="E118" s="52" t="s">
        <v>1</v>
      </c>
      <c r="F118" s="54"/>
      <c r="G118" s="142" t="s">
        <v>2</v>
      </c>
      <c r="H118" s="143" t="s">
        <v>3</v>
      </c>
      <c r="I118" s="144">
        <f>C118*F118</f>
        <v>0</v>
      </c>
      <c r="K118" s="121"/>
      <c r="L118" s="56"/>
    </row>
    <row r="119" spans="1:12" x14ac:dyDescent="0.25">
      <c r="A119" s="77"/>
      <c r="B119" s="53" t="s">
        <v>294</v>
      </c>
      <c r="C119" s="218">
        <v>360</v>
      </c>
      <c r="D119" s="51" t="s">
        <v>42</v>
      </c>
      <c r="E119" s="52" t="s">
        <v>1</v>
      </c>
      <c r="F119" s="54"/>
      <c r="G119" s="142" t="s">
        <v>2</v>
      </c>
      <c r="H119" s="143" t="s">
        <v>3</v>
      </c>
      <c r="I119" s="144">
        <f>C119*F119</f>
        <v>0</v>
      </c>
      <c r="K119" s="121"/>
      <c r="L119" s="56"/>
    </row>
    <row r="120" spans="1:12" ht="26.25" x14ac:dyDescent="0.25">
      <c r="A120" s="77"/>
      <c r="B120" s="126" t="s">
        <v>245</v>
      </c>
      <c r="C120" s="57">
        <v>100</v>
      </c>
      <c r="D120" s="51" t="s">
        <v>42</v>
      </c>
      <c r="E120" s="52" t="s">
        <v>1</v>
      </c>
      <c r="F120" s="54"/>
      <c r="G120" s="142" t="s">
        <v>2</v>
      </c>
      <c r="H120" s="143" t="s">
        <v>3</v>
      </c>
      <c r="I120" s="144">
        <f>C120*F120</f>
        <v>0</v>
      </c>
      <c r="J120" s="94"/>
      <c r="K120" s="122"/>
      <c r="L120" s="123"/>
    </row>
    <row r="121" spans="1:12" x14ac:dyDescent="0.25">
      <c r="A121" s="48" t="s">
        <v>11</v>
      </c>
      <c r="B121" s="49" t="s">
        <v>37</v>
      </c>
      <c r="C121" s="57"/>
      <c r="D121" s="92"/>
      <c r="F121" s="172"/>
      <c r="G121" s="157"/>
      <c r="K121" s="122"/>
      <c r="L121" s="123"/>
    </row>
    <row r="122" spans="1:12" x14ac:dyDescent="0.25">
      <c r="A122" s="48"/>
      <c r="B122" s="53" t="s">
        <v>38</v>
      </c>
      <c r="C122" s="57">
        <f>600+1270</f>
        <v>1870</v>
      </c>
      <c r="D122" s="51" t="s">
        <v>42</v>
      </c>
      <c r="E122" s="52" t="s">
        <v>1</v>
      </c>
      <c r="F122" s="54"/>
      <c r="G122" s="142" t="s">
        <v>2</v>
      </c>
      <c r="H122" s="143" t="s">
        <v>3</v>
      </c>
      <c r="I122" s="144">
        <f>C122*F122</f>
        <v>0</v>
      </c>
      <c r="K122" s="120"/>
    </row>
    <row r="123" spans="1:12" x14ac:dyDescent="0.25">
      <c r="A123" s="48"/>
      <c r="B123" s="53" t="s">
        <v>39</v>
      </c>
      <c r="C123" s="57">
        <v>270</v>
      </c>
      <c r="D123" s="51" t="s">
        <v>42</v>
      </c>
      <c r="E123" s="52" t="s">
        <v>1</v>
      </c>
      <c r="F123" s="54"/>
      <c r="G123" s="142" t="s">
        <v>2</v>
      </c>
      <c r="H123" s="143" t="s">
        <v>3</v>
      </c>
      <c r="I123" s="144">
        <f>C123*F123</f>
        <v>0</v>
      </c>
      <c r="K123" s="120"/>
    </row>
    <row r="124" spans="1:12" x14ac:dyDescent="0.25">
      <c r="A124" s="48" t="s">
        <v>260</v>
      </c>
      <c r="B124" s="49" t="s">
        <v>40</v>
      </c>
      <c r="C124" s="57">
        <v>8</v>
      </c>
      <c r="D124" s="51" t="s">
        <v>8</v>
      </c>
      <c r="E124" s="52" t="s">
        <v>1</v>
      </c>
      <c r="F124" s="54"/>
      <c r="G124" s="142" t="s">
        <v>2</v>
      </c>
      <c r="H124" s="143" t="s">
        <v>3</v>
      </c>
      <c r="I124" s="144">
        <f>C124*F124</f>
        <v>0</v>
      </c>
      <c r="K124" s="120"/>
    </row>
    <row r="125" spans="1:12" x14ac:dyDescent="0.25">
      <c r="A125" s="48" t="s">
        <v>12</v>
      </c>
      <c r="B125" s="49" t="s">
        <v>41</v>
      </c>
      <c r="C125" s="57">
        <v>120</v>
      </c>
      <c r="D125" s="51" t="s">
        <v>8</v>
      </c>
      <c r="E125" s="52" t="s">
        <v>1</v>
      </c>
      <c r="F125" s="54"/>
      <c r="G125" s="142" t="s">
        <v>2</v>
      </c>
      <c r="H125" s="143" t="s">
        <v>3</v>
      </c>
      <c r="I125" s="144">
        <f>C125*F125</f>
        <v>0</v>
      </c>
      <c r="K125" s="40"/>
    </row>
    <row r="126" spans="1:12" x14ac:dyDescent="0.25">
      <c r="A126" s="48" t="s">
        <v>14</v>
      </c>
      <c r="B126" s="49" t="s">
        <v>7</v>
      </c>
      <c r="C126" s="57">
        <v>100</v>
      </c>
      <c r="D126" s="51" t="s">
        <v>42</v>
      </c>
      <c r="E126" s="52" t="s">
        <v>1</v>
      </c>
      <c r="F126" s="54"/>
      <c r="G126" s="142" t="s">
        <v>2</v>
      </c>
      <c r="H126" s="143" t="s">
        <v>3</v>
      </c>
      <c r="I126" s="144">
        <f>C126*F126</f>
        <v>0</v>
      </c>
      <c r="K126" s="40"/>
    </row>
    <row r="127" spans="1:12" x14ac:dyDescent="0.25">
      <c r="A127" s="48" t="s">
        <v>15</v>
      </c>
      <c r="B127" s="49" t="s">
        <v>46</v>
      </c>
      <c r="C127" s="57"/>
      <c r="D127" s="51"/>
      <c r="E127" s="52"/>
      <c r="F127" s="55"/>
      <c r="G127" s="142"/>
      <c r="H127" s="143"/>
      <c r="I127" s="148"/>
      <c r="K127" s="40"/>
    </row>
    <row r="128" spans="1:12" x14ac:dyDescent="0.25">
      <c r="A128" s="48"/>
      <c r="B128" s="53" t="s">
        <v>44</v>
      </c>
      <c r="C128" s="57">
        <v>10</v>
      </c>
      <c r="D128" s="51" t="s">
        <v>8</v>
      </c>
      <c r="E128" s="52" t="s">
        <v>1</v>
      </c>
      <c r="F128" s="54"/>
      <c r="G128" s="142" t="s">
        <v>2</v>
      </c>
      <c r="H128" s="143" t="s">
        <v>3</v>
      </c>
      <c r="I128" s="144">
        <f>C128*F128</f>
        <v>0</v>
      </c>
      <c r="K128" s="40"/>
    </row>
    <row r="129" spans="1:11" x14ac:dyDescent="0.25">
      <c r="A129" s="48"/>
      <c r="B129" s="53" t="s">
        <v>43</v>
      </c>
      <c r="C129" s="57">
        <v>200</v>
      </c>
      <c r="D129" s="51" t="s">
        <v>4</v>
      </c>
      <c r="E129" s="52" t="s">
        <v>1</v>
      </c>
      <c r="F129" s="54"/>
      <c r="G129" s="142" t="s">
        <v>2</v>
      </c>
      <c r="H129" s="143" t="s">
        <v>3</v>
      </c>
      <c r="I129" s="144">
        <f>C129*F129</f>
        <v>0</v>
      </c>
      <c r="K129" s="40"/>
    </row>
    <row r="130" spans="1:11" x14ac:dyDescent="0.25">
      <c r="A130" s="8"/>
      <c r="B130" s="1"/>
      <c r="C130" s="106"/>
      <c r="D130" s="58"/>
      <c r="E130" s="1"/>
      <c r="F130" s="59"/>
      <c r="G130" s="158"/>
      <c r="H130" s="158"/>
      <c r="I130" s="159"/>
      <c r="K130" s="40"/>
    </row>
    <row r="131" spans="1:11" ht="15.75" thickBot="1" x14ac:dyDescent="0.3">
      <c r="A131" s="61"/>
      <c r="B131" s="70" t="s">
        <v>20</v>
      </c>
      <c r="C131" s="107"/>
      <c r="D131" s="72"/>
      <c r="E131" s="70"/>
      <c r="F131" s="73"/>
      <c r="G131" s="153"/>
      <c r="H131" s="153" t="s">
        <v>3</v>
      </c>
      <c r="I131" s="154">
        <f>SUM(I112:I129)</f>
        <v>0</v>
      </c>
      <c r="K131" s="40"/>
    </row>
    <row r="132" spans="1:11" ht="15.75" thickTop="1" x14ac:dyDescent="0.25">
      <c r="A132" s="61"/>
      <c r="B132" s="66"/>
      <c r="C132" s="108"/>
      <c r="D132" s="68"/>
      <c r="E132" s="66"/>
      <c r="F132" s="69"/>
      <c r="G132" s="151"/>
      <c r="H132" s="151"/>
      <c r="I132" s="152"/>
      <c r="K132" s="40"/>
    </row>
    <row r="133" spans="1:11" x14ac:dyDescent="0.25">
      <c r="A133" s="28" t="s">
        <v>48</v>
      </c>
      <c r="B133" s="29" t="s">
        <v>49</v>
      </c>
      <c r="C133" s="109"/>
      <c r="D133" s="46"/>
      <c r="E133" s="29"/>
      <c r="F133" s="47"/>
      <c r="G133" s="140"/>
      <c r="H133" s="140"/>
      <c r="I133" s="141"/>
      <c r="K133" s="40"/>
    </row>
    <row r="134" spans="1:11" x14ac:dyDescent="0.25">
      <c r="A134" s="48" t="s">
        <v>248</v>
      </c>
      <c r="B134" s="49" t="s">
        <v>10</v>
      </c>
      <c r="C134" s="206"/>
      <c r="D134" s="49"/>
      <c r="E134" s="49"/>
      <c r="F134" s="207"/>
      <c r="G134" s="208"/>
      <c r="H134" s="208"/>
      <c r="I134" s="208"/>
      <c r="K134" s="40"/>
    </row>
    <row r="135" spans="1:11" x14ac:dyDescent="0.25">
      <c r="A135" s="79"/>
      <c r="B135" s="53" t="s">
        <v>285</v>
      </c>
      <c r="C135" s="57">
        <v>294</v>
      </c>
      <c r="D135" s="51" t="s">
        <v>4</v>
      </c>
      <c r="E135" s="52" t="s">
        <v>1</v>
      </c>
      <c r="F135" s="54"/>
      <c r="G135" s="142" t="s">
        <v>2</v>
      </c>
      <c r="H135" s="143" t="s">
        <v>3</v>
      </c>
      <c r="I135" s="144">
        <f>C135*F135</f>
        <v>0</v>
      </c>
      <c r="K135" s="40"/>
    </row>
    <row r="136" spans="1:11" x14ac:dyDescent="0.25">
      <c r="A136" s="79"/>
      <c r="B136" s="53" t="s">
        <v>286</v>
      </c>
      <c r="C136" s="57">
        <v>221</v>
      </c>
      <c r="D136" s="51" t="s">
        <v>4</v>
      </c>
      <c r="E136" s="52" t="s">
        <v>1</v>
      </c>
      <c r="F136" s="54"/>
      <c r="G136" s="142" t="s">
        <v>2</v>
      </c>
      <c r="H136" s="143" t="s">
        <v>3</v>
      </c>
      <c r="I136" s="144">
        <f>C136*F136</f>
        <v>0</v>
      </c>
      <c r="K136" s="40"/>
    </row>
    <row r="137" spans="1:11" x14ac:dyDescent="0.25">
      <c r="A137" s="79"/>
      <c r="B137" s="53" t="s">
        <v>287</v>
      </c>
      <c r="C137" s="57">
        <v>1126</v>
      </c>
      <c r="D137" s="51" t="s">
        <v>4</v>
      </c>
      <c r="E137" s="52" t="s">
        <v>1</v>
      </c>
      <c r="F137" s="54"/>
      <c r="G137" s="142" t="s">
        <v>2</v>
      </c>
      <c r="H137" s="143" t="s">
        <v>3</v>
      </c>
      <c r="I137" s="144">
        <f>C137*F137</f>
        <v>0</v>
      </c>
      <c r="K137" s="40"/>
    </row>
    <row r="138" spans="1:11" x14ac:dyDescent="0.25">
      <c r="A138" s="48" t="s">
        <v>50</v>
      </c>
      <c r="B138" s="49" t="s">
        <v>13</v>
      </c>
      <c r="C138" s="57"/>
      <c r="D138" s="51"/>
      <c r="E138" s="52"/>
      <c r="F138" s="209"/>
      <c r="G138" s="210"/>
      <c r="H138" s="211"/>
      <c r="I138" s="211"/>
      <c r="K138" s="40"/>
    </row>
    <row r="139" spans="1:11" x14ac:dyDescent="0.25">
      <c r="A139" s="77"/>
      <c r="B139" s="53" t="s">
        <v>53</v>
      </c>
      <c r="C139" s="57">
        <v>24</v>
      </c>
      <c r="D139" s="51" t="s">
        <v>8</v>
      </c>
      <c r="E139" s="52" t="s">
        <v>1</v>
      </c>
      <c r="F139" s="54"/>
      <c r="G139" s="142" t="s">
        <v>2</v>
      </c>
      <c r="H139" s="143" t="s">
        <v>3</v>
      </c>
      <c r="I139" s="144">
        <f>C139*F139</f>
        <v>0</v>
      </c>
      <c r="K139" s="40"/>
    </row>
    <row r="140" spans="1:11" x14ac:dyDescent="0.25">
      <c r="A140" s="77"/>
      <c r="B140" s="53" t="s">
        <v>54</v>
      </c>
      <c r="C140" s="57">
        <v>30</v>
      </c>
      <c r="D140" s="51" t="s">
        <v>4</v>
      </c>
      <c r="E140" s="52" t="s">
        <v>1</v>
      </c>
      <c r="F140" s="54"/>
      <c r="G140" s="142" t="s">
        <v>2</v>
      </c>
      <c r="H140" s="143" t="s">
        <v>3</v>
      </c>
      <c r="I140" s="144">
        <f>C140*F140</f>
        <v>0</v>
      </c>
      <c r="K140" s="40"/>
    </row>
    <row r="141" spans="1:11" x14ac:dyDescent="0.25">
      <c r="A141" s="77"/>
      <c r="B141" s="53" t="s">
        <v>55</v>
      </c>
      <c r="C141" s="57">
        <v>24</v>
      </c>
      <c r="D141" s="51" t="s">
        <v>8</v>
      </c>
      <c r="E141" s="52" t="s">
        <v>1</v>
      </c>
      <c r="F141" s="54"/>
      <c r="G141" s="142" t="s">
        <v>2</v>
      </c>
      <c r="H141" s="143" t="s">
        <v>3</v>
      </c>
      <c r="I141" s="144">
        <f>C141*F141</f>
        <v>0</v>
      </c>
      <c r="K141" s="40"/>
    </row>
    <row r="142" spans="1:11" x14ac:dyDescent="0.25">
      <c r="A142" s="48" t="s">
        <v>52</v>
      </c>
      <c r="B142" s="49" t="s">
        <v>16</v>
      </c>
      <c r="C142" s="57"/>
      <c r="D142" s="53"/>
      <c r="E142" s="53"/>
      <c r="F142" s="80"/>
      <c r="G142" s="143"/>
      <c r="H142" s="143"/>
      <c r="I142" s="148"/>
      <c r="K142" s="40"/>
    </row>
    <row r="143" spans="1:11" x14ac:dyDescent="0.25">
      <c r="A143" s="75" t="s">
        <v>249</v>
      </c>
      <c r="B143" s="74" t="s">
        <v>57</v>
      </c>
      <c r="C143" s="57"/>
      <c r="K143" s="40"/>
    </row>
    <row r="144" spans="1:11" x14ac:dyDescent="0.25">
      <c r="A144" s="75"/>
      <c r="B144" s="74" t="s">
        <v>161</v>
      </c>
      <c r="C144" s="57">
        <v>4</v>
      </c>
      <c r="D144" s="51" t="s">
        <v>8</v>
      </c>
      <c r="E144" s="52" t="s">
        <v>1</v>
      </c>
      <c r="F144" s="54"/>
      <c r="G144" s="142" t="s">
        <v>2</v>
      </c>
      <c r="H144" s="143" t="s">
        <v>3</v>
      </c>
      <c r="I144" s="144">
        <f>C144*F144</f>
        <v>0</v>
      </c>
      <c r="K144" s="40"/>
    </row>
    <row r="145" spans="1:11" x14ac:dyDescent="0.25">
      <c r="A145" s="75"/>
      <c r="B145" s="74" t="s">
        <v>17</v>
      </c>
      <c r="C145" s="57">
        <v>7</v>
      </c>
      <c r="D145" s="51" t="s">
        <v>8</v>
      </c>
      <c r="E145" s="52" t="s">
        <v>1</v>
      </c>
      <c r="F145" s="54"/>
      <c r="G145" s="142" t="s">
        <v>2</v>
      </c>
      <c r="H145" s="143" t="s">
        <v>3</v>
      </c>
      <c r="I145" s="144">
        <f>C145*F145</f>
        <v>0</v>
      </c>
      <c r="K145" s="40"/>
    </row>
    <row r="146" spans="1:11" x14ac:dyDescent="0.25">
      <c r="A146" s="48" t="s">
        <v>56</v>
      </c>
      <c r="B146" s="49" t="s">
        <v>58</v>
      </c>
      <c r="C146" s="57"/>
      <c r="D146" s="193"/>
      <c r="E146" s="193"/>
      <c r="F146" s="209"/>
      <c r="G146" s="211"/>
      <c r="H146" s="211"/>
      <c r="I146" s="148"/>
      <c r="K146" s="40"/>
    </row>
    <row r="147" spans="1:11" x14ac:dyDescent="0.25">
      <c r="A147" s="77"/>
      <c r="B147" s="53" t="s">
        <v>59</v>
      </c>
      <c r="C147" s="57">
        <v>40</v>
      </c>
      <c r="D147" s="51" t="s">
        <v>8</v>
      </c>
      <c r="E147" s="52" t="s">
        <v>1</v>
      </c>
      <c r="F147" s="54"/>
      <c r="G147" s="142" t="s">
        <v>2</v>
      </c>
      <c r="H147" s="143" t="s">
        <v>3</v>
      </c>
      <c r="I147" s="144">
        <f>C147*F147</f>
        <v>0</v>
      </c>
      <c r="K147" s="40"/>
    </row>
    <row r="148" spans="1:11" x14ac:dyDescent="0.25">
      <c r="A148" s="48" t="s">
        <v>261</v>
      </c>
      <c r="B148" s="49" t="s">
        <v>61</v>
      </c>
      <c r="C148" s="57"/>
      <c r="D148" s="193"/>
      <c r="E148" s="193"/>
      <c r="F148" s="209"/>
      <c r="G148" s="210"/>
      <c r="H148" s="211"/>
      <c r="I148" s="148"/>
      <c r="J148" s="84"/>
      <c r="K148" s="40"/>
    </row>
    <row r="149" spans="1:11" x14ac:dyDescent="0.25">
      <c r="A149" s="77"/>
      <c r="B149" s="53" t="s">
        <v>62</v>
      </c>
      <c r="C149" s="57">
        <v>3</v>
      </c>
      <c r="D149" s="51" t="s">
        <v>8</v>
      </c>
      <c r="E149" s="52" t="s">
        <v>1</v>
      </c>
      <c r="F149" s="54"/>
      <c r="G149" s="142" t="s">
        <v>2</v>
      </c>
      <c r="H149" s="143" t="s">
        <v>3</v>
      </c>
      <c r="I149" s="144">
        <f>C149*$F149</f>
        <v>0</v>
      </c>
      <c r="J149" s="84"/>
      <c r="K149" s="40"/>
    </row>
    <row r="150" spans="1:11" x14ac:dyDescent="0.25">
      <c r="A150" s="48" t="s">
        <v>60</v>
      </c>
      <c r="B150" s="49" t="s">
        <v>63</v>
      </c>
      <c r="C150" s="57"/>
      <c r="D150" s="193"/>
      <c r="E150" s="193"/>
      <c r="F150" s="209"/>
      <c r="G150" s="210"/>
      <c r="H150" s="211"/>
      <c r="I150" s="148"/>
      <c r="J150" s="84"/>
      <c r="K150" s="40"/>
    </row>
    <row r="151" spans="1:11" x14ac:dyDescent="0.25">
      <c r="A151" s="77"/>
      <c r="B151" s="53" t="s">
        <v>51</v>
      </c>
      <c r="C151" s="57">
        <f>C135+C136+C137</f>
        <v>1641</v>
      </c>
      <c r="D151" s="51" t="s">
        <v>4</v>
      </c>
      <c r="E151" s="52" t="s">
        <v>1</v>
      </c>
      <c r="F151" s="54"/>
      <c r="G151" s="142" t="s">
        <v>2</v>
      </c>
      <c r="H151" s="143" t="s">
        <v>3</v>
      </c>
      <c r="I151" s="144">
        <f>C151*F151</f>
        <v>0</v>
      </c>
      <c r="J151" s="84"/>
      <c r="K151" s="40"/>
    </row>
    <row r="152" spans="1:11" x14ac:dyDescent="0.25">
      <c r="A152" s="48" t="s">
        <v>162</v>
      </c>
      <c r="B152" s="49" t="s">
        <v>18</v>
      </c>
      <c r="C152" s="57">
        <v>1</v>
      </c>
      <c r="D152" s="51" t="s">
        <v>19</v>
      </c>
      <c r="E152" s="52" t="s">
        <v>1</v>
      </c>
      <c r="F152" s="54"/>
      <c r="G152" s="142" t="s">
        <v>2</v>
      </c>
      <c r="H152" s="143" t="s">
        <v>3</v>
      </c>
      <c r="I152" s="144">
        <f>C152*F152</f>
        <v>0</v>
      </c>
      <c r="J152" s="84"/>
      <c r="K152" s="40"/>
    </row>
    <row r="153" spans="1:11" x14ac:dyDescent="0.25">
      <c r="A153" s="48"/>
      <c r="B153" s="49"/>
      <c r="C153" s="106"/>
      <c r="D153" s="2"/>
      <c r="E153" s="60"/>
      <c r="F153" s="81"/>
      <c r="G153" s="160"/>
      <c r="H153" s="158"/>
      <c r="I153" s="161"/>
      <c r="J153" s="84"/>
      <c r="K153" s="40"/>
    </row>
    <row r="154" spans="1:11" ht="15.75" thickBot="1" x14ac:dyDescent="0.3">
      <c r="A154" s="61"/>
      <c r="B154" s="70" t="s">
        <v>24</v>
      </c>
      <c r="C154" s="107"/>
      <c r="D154" s="72"/>
      <c r="E154" s="70"/>
      <c r="F154" s="73"/>
      <c r="G154" s="153"/>
      <c r="H154" s="153" t="s">
        <v>3</v>
      </c>
      <c r="I154" s="154">
        <f>SUM(I135:I153)</f>
        <v>0</v>
      </c>
      <c r="J154" s="84"/>
      <c r="K154" s="40"/>
    </row>
    <row r="155" spans="1:11" ht="15.75" thickTop="1" x14ac:dyDescent="0.25">
      <c r="A155" s="79"/>
      <c r="B155" s="1"/>
      <c r="C155" s="106"/>
      <c r="D155" s="58"/>
      <c r="E155" s="1"/>
      <c r="F155" s="59"/>
      <c r="G155" s="158"/>
      <c r="H155" s="158"/>
      <c r="I155" s="159"/>
      <c r="J155" s="56"/>
      <c r="K155" s="40"/>
    </row>
    <row r="156" spans="1:11" x14ac:dyDescent="0.25">
      <c r="A156" s="28" t="s">
        <v>66</v>
      </c>
      <c r="B156" s="29" t="s">
        <v>258</v>
      </c>
      <c r="C156" s="34"/>
      <c r="D156" s="184"/>
      <c r="E156" s="53"/>
      <c r="F156" s="80"/>
      <c r="G156" s="143"/>
      <c r="H156" s="143"/>
      <c r="I156" s="175"/>
      <c r="J156" s="56"/>
      <c r="K156" s="40"/>
    </row>
    <row r="157" spans="1:11" x14ac:dyDescent="0.25">
      <c r="A157" s="48" t="s">
        <v>311</v>
      </c>
      <c r="B157" s="49" t="s">
        <v>64</v>
      </c>
      <c r="C157" s="185"/>
      <c r="D157" s="51"/>
      <c r="E157" s="52"/>
      <c r="F157" s="55"/>
      <c r="G157" s="142"/>
      <c r="H157" s="143"/>
      <c r="I157" s="148"/>
      <c r="J157" s="56"/>
      <c r="K157" s="40"/>
    </row>
    <row r="158" spans="1:11" x14ac:dyDescent="0.25">
      <c r="A158" s="186" t="s">
        <v>312</v>
      </c>
      <c r="B158" s="187" t="s">
        <v>21</v>
      </c>
      <c r="C158" s="185"/>
      <c r="D158" s="51"/>
      <c r="E158" s="52"/>
      <c r="F158" s="55"/>
      <c r="G158" s="142"/>
      <c r="H158" s="143"/>
      <c r="I158" s="148"/>
      <c r="J158" s="56"/>
      <c r="K158" s="40"/>
    </row>
    <row r="159" spans="1:11" s="125" customFormat="1" x14ac:dyDescent="0.25">
      <c r="A159" s="188"/>
      <c r="B159" s="112" t="s">
        <v>67</v>
      </c>
      <c r="C159" s="116">
        <v>210</v>
      </c>
      <c r="D159" s="117" t="s">
        <v>4</v>
      </c>
      <c r="E159" s="118" t="s">
        <v>1</v>
      </c>
      <c r="F159" s="119"/>
      <c r="G159" s="189" t="s">
        <v>2</v>
      </c>
      <c r="H159" s="112" t="s">
        <v>3</v>
      </c>
      <c r="I159" s="190">
        <f>C159*F159</f>
        <v>0</v>
      </c>
    </row>
    <row r="160" spans="1:11" s="182" customFormat="1" x14ac:dyDescent="0.25">
      <c r="A160" s="177"/>
      <c r="B160" s="178" t="s">
        <v>313</v>
      </c>
      <c r="C160" s="132">
        <v>515</v>
      </c>
      <c r="D160" s="130" t="s">
        <v>4</v>
      </c>
      <c r="E160" s="131" t="s">
        <v>1</v>
      </c>
      <c r="F160" s="179"/>
      <c r="G160" s="180" t="s">
        <v>2</v>
      </c>
      <c r="H160" s="178" t="s">
        <v>3</v>
      </c>
      <c r="I160" s="181">
        <f>C160*F160</f>
        <v>0</v>
      </c>
    </row>
    <row r="161" spans="1:11" s="182" customFormat="1" x14ac:dyDescent="0.25">
      <c r="A161" s="177"/>
      <c r="B161" s="183" t="s">
        <v>276</v>
      </c>
      <c r="C161" s="132">
        <v>275</v>
      </c>
      <c r="D161" s="130" t="s">
        <v>4</v>
      </c>
      <c r="E161" s="131" t="s">
        <v>1</v>
      </c>
      <c r="F161" s="179"/>
      <c r="G161" s="180" t="s">
        <v>2</v>
      </c>
      <c r="H161" s="178" t="s">
        <v>3</v>
      </c>
      <c r="I161" s="181">
        <f>C161*F161</f>
        <v>0</v>
      </c>
    </row>
    <row r="162" spans="1:11" x14ac:dyDescent="0.25">
      <c r="A162" s="79"/>
      <c r="B162" s="53"/>
      <c r="C162" s="57"/>
      <c r="D162" s="51"/>
      <c r="E162" s="52"/>
      <c r="F162" s="54"/>
      <c r="G162" s="142"/>
      <c r="H162" s="143"/>
      <c r="I162" s="144"/>
      <c r="J162" s="192"/>
      <c r="K162" s="40"/>
    </row>
    <row r="163" spans="1:11" x14ac:dyDescent="0.25">
      <c r="A163" s="48" t="s">
        <v>65</v>
      </c>
      <c r="B163" s="83" t="s">
        <v>23</v>
      </c>
      <c r="C163" s="57">
        <v>2</v>
      </c>
      <c r="D163" s="51" t="s">
        <v>8</v>
      </c>
      <c r="E163" s="52" t="s">
        <v>1</v>
      </c>
      <c r="F163" s="54"/>
      <c r="G163" s="142" t="s">
        <v>2</v>
      </c>
      <c r="H163" s="143" t="s">
        <v>3</v>
      </c>
      <c r="I163" s="144">
        <f t="shared" ref="I163" si="7">C163*F163</f>
        <v>0</v>
      </c>
      <c r="J163" s="56"/>
      <c r="K163" s="40"/>
    </row>
    <row r="164" spans="1:11" x14ac:dyDescent="0.25">
      <c r="A164" s="48" t="s">
        <v>68</v>
      </c>
      <c r="B164" s="83" t="s">
        <v>22</v>
      </c>
      <c r="C164" s="57"/>
      <c r="D164" s="51"/>
      <c r="E164" s="52"/>
      <c r="F164" s="55"/>
      <c r="G164" s="142"/>
      <c r="H164" s="143"/>
      <c r="I164" s="148"/>
      <c r="J164" s="193"/>
      <c r="K164" s="40"/>
    </row>
    <row r="165" spans="1:11" s="125" customFormat="1" x14ac:dyDescent="0.25">
      <c r="A165" s="188"/>
      <c r="B165" s="113" t="s">
        <v>133</v>
      </c>
      <c r="C165" s="116">
        <v>3</v>
      </c>
      <c r="D165" s="117" t="s">
        <v>8</v>
      </c>
      <c r="E165" s="118" t="s">
        <v>1</v>
      </c>
      <c r="F165" s="127"/>
      <c r="G165" s="189" t="s">
        <v>2</v>
      </c>
      <c r="H165" s="112" t="s">
        <v>3</v>
      </c>
      <c r="I165" s="190">
        <f>C165*F165</f>
        <v>0</v>
      </c>
    </row>
    <row r="166" spans="1:11" s="125" customFormat="1" x14ac:dyDescent="0.25">
      <c r="A166" s="188"/>
      <c r="B166" s="113" t="s">
        <v>277</v>
      </c>
      <c r="C166" s="116">
        <v>4</v>
      </c>
      <c r="D166" s="117" t="s">
        <v>8</v>
      </c>
      <c r="E166" s="118" t="s">
        <v>1</v>
      </c>
      <c r="F166" s="127"/>
      <c r="G166" s="189" t="s">
        <v>2</v>
      </c>
      <c r="H166" s="112" t="s">
        <v>3</v>
      </c>
      <c r="I166" s="190">
        <f>C166*F166</f>
        <v>0</v>
      </c>
    </row>
    <row r="167" spans="1:11" x14ac:dyDescent="0.25">
      <c r="A167" s="48" t="s">
        <v>144</v>
      </c>
      <c r="B167" s="83" t="s">
        <v>72</v>
      </c>
      <c r="C167" s="57"/>
      <c r="D167" s="51"/>
      <c r="E167" s="52"/>
      <c r="F167" s="55"/>
      <c r="G167" s="142"/>
      <c r="H167" s="143"/>
      <c r="I167" s="148"/>
      <c r="J167" s="193"/>
      <c r="K167" s="40"/>
    </row>
    <row r="168" spans="1:11" x14ac:dyDescent="0.25">
      <c r="A168" s="187" t="s">
        <v>211</v>
      </c>
      <c r="B168" s="187" t="s">
        <v>69</v>
      </c>
      <c r="C168" s="57">
        <v>40</v>
      </c>
      <c r="D168" s="51" t="s">
        <v>8</v>
      </c>
      <c r="E168" s="52" t="s">
        <v>1</v>
      </c>
      <c r="F168" s="54"/>
      <c r="G168" s="142" t="s">
        <v>2</v>
      </c>
      <c r="H168" s="143" t="s">
        <v>3</v>
      </c>
      <c r="I168" s="144">
        <f>C168*F168</f>
        <v>0</v>
      </c>
      <c r="J168" s="56"/>
      <c r="K168" s="40"/>
    </row>
    <row r="169" spans="1:11" x14ac:dyDescent="0.25">
      <c r="A169" s="48" t="s">
        <v>212</v>
      </c>
      <c r="B169" s="83" t="s">
        <v>25</v>
      </c>
      <c r="C169" s="57">
        <v>10</v>
      </c>
      <c r="D169" s="51" t="s">
        <v>4</v>
      </c>
      <c r="E169" s="52" t="s">
        <v>1</v>
      </c>
      <c r="F169" s="54"/>
      <c r="G169" s="142" t="s">
        <v>2</v>
      </c>
      <c r="H169" s="143" t="s">
        <v>3</v>
      </c>
      <c r="I169" s="144">
        <f>C169*F169</f>
        <v>0</v>
      </c>
      <c r="J169" s="56"/>
      <c r="K169" s="40"/>
    </row>
    <row r="170" spans="1:11" x14ac:dyDescent="0.25">
      <c r="A170" s="61"/>
      <c r="B170" s="1"/>
      <c r="C170" s="106"/>
      <c r="D170" s="58"/>
      <c r="E170" s="1"/>
      <c r="F170" s="59"/>
      <c r="G170" s="158"/>
      <c r="H170" s="158"/>
      <c r="I170" s="159"/>
      <c r="K170" s="40"/>
    </row>
    <row r="171" spans="1:11" ht="15.75" thickBot="1" x14ac:dyDescent="0.3">
      <c r="A171" s="61"/>
      <c r="B171" s="70" t="s">
        <v>26</v>
      </c>
      <c r="C171" s="107"/>
      <c r="D171" s="72"/>
      <c r="E171" s="70"/>
      <c r="F171" s="73"/>
      <c r="G171" s="153"/>
      <c r="H171" s="153" t="s">
        <v>3</v>
      </c>
      <c r="I171" s="154">
        <f>SUM(I159:I170)</f>
        <v>0</v>
      </c>
      <c r="K171" s="40"/>
    </row>
    <row r="172" spans="1:11" ht="15.75" thickTop="1" x14ac:dyDescent="0.25">
      <c r="A172" s="79"/>
      <c r="B172" s="1"/>
      <c r="C172" s="106"/>
      <c r="D172" s="58"/>
      <c r="E172" s="1"/>
      <c r="F172" s="59"/>
      <c r="G172" s="158"/>
      <c r="H172" s="158"/>
      <c r="I172" s="159"/>
      <c r="K172" s="40"/>
    </row>
    <row r="173" spans="1:11" x14ac:dyDescent="0.25">
      <c r="A173" s="28" t="s">
        <v>70</v>
      </c>
      <c r="B173" s="29" t="s">
        <v>259</v>
      </c>
      <c r="C173" s="109"/>
      <c r="D173" s="46"/>
      <c r="E173" s="29"/>
      <c r="F173" s="47"/>
      <c r="G173" s="140"/>
      <c r="H173" s="140"/>
      <c r="I173" s="141"/>
      <c r="K173" s="40"/>
    </row>
    <row r="174" spans="1:11" s="125" customFormat="1" x14ac:dyDescent="0.25">
      <c r="A174" s="111" t="s">
        <v>230</v>
      </c>
      <c r="B174" s="104" t="s">
        <v>231</v>
      </c>
      <c r="C174" s="116"/>
      <c r="D174" s="117"/>
      <c r="E174" s="112"/>
      <c r="F174" s="198"/>
      <c r="G174" s="201"/>
      <c r="H174" s="146"/>
      <c r="I174" s="146"/>
    </row>
    <row r="175" spans="1:11" s="125" customFormat="1" x14ac:dyDescent="0.25">
      <c r="A175" s="196" t="s">
        <v>232</v>
      </c>
      <c r="B175" s="202" t="s">
        <v>233</v>
      </c>
      <c r="C175" s="116"/>
      <c r="D175" s="117"/>
      <c r="E175" s="112"/>
      <c r="F175" s="198"/>
      <c r="G175" s="201"/>
      <c r="H175" s="146"/>
      <c r="I175" s="146"/>
    </row>
    <row r="176" spans="1:11" s="182" customFormat="1" x14ac:dyDescent="0.25">
      <c r="A176" s="11"/>
      <c r="B176" s="178" t="s">
        <v>278</v>
      </c>
      <c r="C176" s="132">
        <v>95</v>
      </c>
      <c r="D176" s="130" t="s">
        <v>4</v>
      </c>
      <c r="E176" s="178" t="s">
        <v>1</v>
      </c>
      <c r="F176" s="179"/>
      <c r="G176" s="180" t="s">
        <v>2</v>
      </c>
      <c r="H176" s="178" t="s">
        <v>3</v>
      </c>
      <c r="I176" s="181">
        <f>C176*F176</f>
        <v>0</v>
      </c>
    </row>
    <row r="177" spans="1:11" s="182" customFormat="1" x14ac:dyDescent="0.25">
      <c r="A177" s="11"/>
      <c r="B177" s="178" t="s">
        <v>279</v>
      </c>
      <c r="C177" s="132">
        <v>88</v>
      </c>
      <c r="D177" s="130" t="s">
        <v>4</v>
      </c>
      <c r="E177" s="178" t="s">
        <v>1</v>
      </c>
      <c r="F177" s="179"/>
      <c r="G177" s="180" t="s">
        <v>2</v>
      </c>
      <c r="H177" s="178" t="s">
        <v>3</v>
      </c>
      <c r="I177" s="181">
        <f>C177*F177</f>
        <v>0</v>
      </c>
    </row>
    <row r="178" spans="1:11" s="182" customFormat="1" x14ac:dyDescent="0.25">
      <c r="A178" s="11"/>
      <c r="B178" s="178" t="s">
        <v>280</v>
      </c>
      <c r="C178" s="132">
        <v>170</v>
      </c>
      <c r="D178" s="130" t="s">
        <v>4</v>
      </c>
      <c r="E178" s="178" t="s">
        <v>1</v>
      </c>
      <c r="F178" s="179"/>
      <c r="G178" s="180" t="s">
        <v>2</v>
      </c>
      <c r="H178" s="178" t="s">
        <v>3</v>
      </c>
      <c r="I178" s="181">
        <f>C178*F178</f>
        <v>0</v>
      </c>
    </row>
    <row r="179" spans="1:11" s="182" customFormat="1" x14ac:dyDescent="0.25">
      <c r="A179" s="11"/>
      <c r="B179" s="178" t="s">
        <v>236</v>
      </c>
      <c r="C179" s="132">
        <v>580</v>
      </c>
      <c r="D179" s="130" t="s">
        <v>4</v>
      </c>
      <c r="E179" s="178" t="s">
        <v>1</v>
      </c>
      <c r="F179" s="179"/>
      <c r="G179" s="180" t="s">
        <v>2</v>
      </c>
      <c r="H179" s="178" t="s">
        <v>3</v>
      </c>
      <c r="I179" s="181">
        <f>C179*F179</f>
        <v>0</v>
      </c>
    </row>
    <row r="180" spans="1:11" s="182" customFormat="1" x14ac:dyDescent="0.25">
      <c r="A180" s="11"/>
      <c r="B180" s="178" t="s">
        <v>281</v>
      </c>
      <c r="C180" s="132">
        <v>150</v>
      </c>
      <c r="D180" s="130" t="s">
        <v>4</v>
      </c>
      <c r="E180" s="178" t="s">
        <v>1</v>
      </c>
      <c r="F180" s="179"/>
      <c r="G180" s="180" t="s">
        <v>2</v>
      </c>
      <c r="H180" s="178" t="s">
        <v>3</v>
      </c>
      <c r="I180" s="181">
        <f>C180*F180</f>
        <v>0</v>
      </c>
    </row>
    <row r="181" spans="1:11" s="182" customFormat="1" x14ac:dyDescent="0.25">
      <c r="A181" s="11" t="s">
        <v>234</v>
      </c>
      <c r="B181" s="7" t="s">
        <v>235</v>
      </c>
      <c r="C181" s="132"/>
      <c r="D181" s="130"/>
      <c r="E181" s="178"/>
      <c r="F181" s="194"/>
      <c r="G181" s="178"/>
      <c r="H181" s="178"/>
      <c r="I181" s="195"/>
    </row>
    <row r="182" spans="1:11" s="182" customFormat="1" x14ac:dyDescent="0.25">
      <c r="A182" s="11"/>
      <c r="B182" s="178" t="s">
        <v>278</v>
      </c>
      <c r="C182" s="132">
        <v>4</v>
      </c>
      <c r="D182" s="130" t="s">
        <v>8</v>
      </c>
      <c r="E182" s="178" t="s">
        <v>1</v>
      </c>
      <c r="F182" s="179"/>
      <c r="G182" s="180" t="s">
        <v>2</v>
      </c>
      <c r="H182" s="178" t="s">
        <v>3</v>
      </c>
      <c r="I182" s="181">
        <f>C182*F182</f>
        <v>0</v>
      </c>
    </row>
    <row r="183" spans="1:11" s="182" customFormat="1" x14ac:dyDescent="0.25">
      <c r="A183" s="11"/>
      <c r="B183" s="178" t="s">
        <v>279</v>
      </c>
      <c r="C183" s="132">
        <v>4</v>
      </c>
      <c r="D183" s="130" t="s">
        <v>8</v>
      </c>
      <c r="E183" s="178" t="s">
        <v>1</v>
      </c>
      <c r="F183" s="179"/>
      <c r="G183" s="180" t="s">
        <v>2</v>
      </c>
      <c r="H183" s="178" t="s">
        <v>3</v>
      </c>
      <c r="I183" s="181">
        <f>C183*F183</f>
        <v>0</v>
      </c>
    </row>
    <row r="184" spans="1:11" s="182" customFormat="1" x14ac:dyDescent="0.25">
      <c r="A184" s="11"/>
      <c r="B184" s="178" t="s">
        <v>280</v>
      </c>
      <c r="C184" s="132">
        <v>6</v>
      </c>
      <c r="D184" s="130" t="s">
        <v>8</v>
      </c>
      <c r="E184" s="178" t="s">
        <v>1</v>
      </c>
      <c r="F184" s="179"/>
      <c r="G184" s="180" t="s">
        <v>2</v>
      </c>
      <c r="H184" s="178" t="s">
        <v>3</v>
      </c>
      <c r="I184" s="181">
        <f>C184*F184</f>
        <v>0</v>
      </c>
    </row>
    <row r="185" spans="1:11" s="182" customFormat="1" x14ac:dyDescent="0.25">
      <c r="A185" s="11"/>
      <c r="B185" s="178" t="s">
        <v>236</v>
      </c>
      <c r="C185" s="132">
        <v>10</v>
      </c>
      <c r="D185" s="130" t="s">
        <v>8</v>
      </c>
      <c r="E185" s="178" t="s">
        <v>1</v>
      </c>
      <c r="F185" s="179"/>
      <c r="G185" s="180" t="s">
        <v>2</v>
      </c>
      <c r="H185" s="178" t="s">
        <v>3</v>
      </c>
      <c r="I185" s="181">
        <f>C185*F185</f>
        <v>0</v>
      </c>
    </row>
    <row r="186" spans="1:11" s="182" customFormat="1" x14ac:dyDescent="0.25">
      <c r="A186" s="11"/>
      <c r="B186" s="178" t="s">
        <v>281</v>
      </c>
      <c r="C186" s="132">
        <v>4</v>
      </c>
      <c r="D186" s="130" t="s">
        <v>8</v>
      </c>
      <c r="E186" s="178" t="s">
        <v>1</v>
      </c>
      <c r="F186" s="179"/>
      <c r="G186" s="180" t="s">
        <v>2</v>
      </c>
      <c r="H186" s="178" t="s">
        <v>3</v>
      </c>
      <c r="I186" s="181">
        <f>C186*F186</f>
        <v>0</v>
      </c>
    </row>
    <row r="187" spans="1:11" s="125" customFormat="1" x14ac:dyDescent="0.25">
      <c r="A187" s="48" t="s">
        <v>163</v>
      </c>
      <c r="B187" s="49" t="s">
        <v>145</v>
      </c>
      <c r="C187" s="34"/>
      <c r="D187" s="53"/>
      <c r="E187" s="53"/>
      <c r="F187" s="80"/>
      <c r="G187" s="197"/>
      <c r="H187" s="143"/>
      <c r="I187" s="143"/>
      <c r="J187" s="40"/>
    </row>
    <row r="188" spans="1:11" s="125" customFormat="1" x14ac:dyDescent="0.25">
      <c r="A188" s="196" t="s">
        <v>164</v>
      </c>
      <c r="B188" s="104" t="s">
        <v>145</v>
      </c>
      <c r="C188" s="57"/>
      <c r="D188" s="112"/>
      <c r="E188" s="112"/>
      <c r="F188" s="198"/>
      <c r="G188" s="146"/>
      <c r="H188" s="199"/>
      <c r="I188" s="146"/>
    </row>
    <row r="189" spans="1:11" s="182" customFormat="1" x14ac:dyDescent="0.25">
      <c r="A189" s="196"/>
      <c r="B189" s="191" t="s">
        <v>282</v>
      </c>
      <c r="C189" s="132">
        <v>2</v>
      </c>
      <c r="D189" s="130" t="s">
        <v>8</v>
      </c>
      <c r="E189" s="178" t="s">
        <v>1</v>
      </c>
      <c r="F189" s="179"/>
      <c r="G189" s="180" t="s">
        <v>2</v>
      </c>
      <c r="H189" s="178" t="s">
        <v>3</v>
      </c>
      <c r="I189" s="181">
        <f>C189*F189</f>
        <v>0</v>
      </c>
    </row>
    <row r="190" spans="1:11" s="182" customFormat="1" x14ac:dyDescent="0.25">
      <c r="A190" s="196"/>
      <c r="B190" s="191" t="s">
        <v>283</v>
      </c>
      <c r="C190" s="132">
        <v>10</v>
      </c>
      <c r="D190" s="130" t="s">
        <v>8</v>
      </c>
      <c r="E190" s="178" t="s">
        <v>1</v>
      </c>
      <c r="F190" s="179"/>
      <c r="G190" s="180" t="s">
        <v>2</v>
      </c>
      <c r="H190" s="178" t="s">
        <v>3</v>
      </c>
      <c r="I190" s="181">
        <f>C190*F190</f>
        <v>0</v>
      </c>
    </row>
    <row r="191" spans="1:11" x14ac:dyDescent="0.25">
      <c r="A191" s="111" t="s">
        <v>165</v>
      </c>
      <c r="B191" s="104" t="s">
        <v>71</v>
      </c>
      <c r="C191" s="57"/>
      <c r="D191" s="112"/>
      <c r="E191" s="112"/>
      <c r="F191" s="198"/>
      <c r="G191" s="146"/>
      <c r="H191" s="199"/>
      <c r="I191" s="146"/>
      <c r="J191" s="125"/>
      <c r="K191" s="40"/>
    </row>
    <row r="192" spans="1:11" s="182" customFormat="1" x14ac:dyDescent="0.25">
      <c r="A192" s="200"/>
      <c r="B192" s="178" t="s">
        <v>284</v>
      </c>
      <c r="C192" s="132">
        <v>2</v>
      </c>
      <c r="D192" s="130" t="s">
        <v>8</v>
      </c>
      <c r="E192" s="178" t="s">
        <v>1</v>
      </c>
      <c r="F192" s="179"/>
      <c r="G192" s="180" t="s">
        <v>2</v>
      </c>
      <c r="H192" s="178" t="s">
        <v>3</v>
      </c>
      <c r="I192" s="181">
        <f>C192*F192</f>
        <v>0</v>
      </c>
    </row>
    <row r="193" spans="1:11" x14ac:dyDescent="0.25">
      <c r="A193" s="82" t="s">
        <v>146</v>
      </c>
      <c r="B193" s="203" t="s">
        <v>72</v>
      </c>
      <c r="C193" s="34"/>
      <c r="D193" s="51"/>
      <c r="E193" s="53"/>
      <c r="F193" s="55"/>
      <c r="G193" s="142"/>
      <c r="H193" s="143"/>
      <c r="I193" s="148"/>
      <c r="K193" s="40"/>
    </row>
    <row r="194" spans="1:11" x14ac:dyDescent="0.25">
      <c r="A194" s="82" t="s">
        <v>166</v>
      </c>
      <c r="B194" s="53" t="s">
        <v>69</v>
      </c>
      <c r="C194" s="34">
        <v>40</v>
      </c>
      <c r="D194" s="51" t="s">
        <v>8</v>
      </c>
      <c r="E194" s="53" t="s">
        <v>1</v>
      </c>
      <c r="F194" s="54"/>
      <c r="G194" s="142" t="s">
        <v>2</v>
      </c>
      <c r="H194" s="143" t="s">
        <v>3</v>
      </c>
      <c r="I194" s="144">
        <f>C194*$F194</f>
        <v>0</v>
      </c>
      <c r="K194" s="40"/>
    </row>
    <row r="195" spans="1:11" ht="15.75" thickBot="1" x14ac:dyDescent="0.3">
      <c r="A195" s="61"/>
      <c r="B195" s="70" t="s">
        <v>28</v>
      </c>
      <c r="C195" s="107"/>
      <c r="D195" s="72"/>
      <c r="E195" s="70"/>
      <c r="F195" s="73"/>
      <c r="G195" s="153"/>
      <c r="H195" s="153" t="s">
        <v>3</v>
      </c>
      <c r="I195" s="154">
        <f>SUM(I174:I194)</f>
        <v>0</v>
      </c>
      <c r="K195" s="40"/>
    </row>
    <row r="196" spans="1:11" ht="15.75" thickTop="1" x14ac:dyDescent="0.25">
      <c r="A196" s="79"/>
      <c r="B196" s="1"/>
      <c r="C196" s="106"/>
      <c r="D196" s="58"/>
      <c r="E196" s="1"/>
      <c r="F196" s="59"/>
      <c r="G196" s="158"/>
      <c r="H196" s="158"/>
      <c r="I196" s="162"/>
      <c r="K196" s="40"/>
    </row>
    <row r="197" spans="1:11" x14ac:dyDescent="0.25">
      <c r="A197" s="28" t="s">
        <v>73</v>
      </c>
      <c r="B197" s="29" t="s">
        <v>160</v>
      </c>
      <c r="C197" s="109"/>
      <c r="D197" s="46"/>
      <c r="E197" s="29"/>
      <c r="F197" s="47"/>
      <c r="G197" s="140"/>
      <c r="H197" s="140"/>
      <c r="I197" s="140"/>
      <c r="K197" s="40"/>
    </row>
    <row r="198" spans="1:11" x14ac:dyDescent="0.25">
      <c r="A198" s="82" t="s">
        <v>297</v>
      </c>
      <c r="B198" s="83" t="s">
        <v>147</v>
      </c>
      <c r="C198" s="34">
        <v>5</v>
      </c>
      <c r="D198" s="117" t="s">
        <v>8</v>
      </c>
      <c r="E198" s="118" t="s">
        <v>1</v>
      </c>
      <c r="F198" s="119"/>
      <c r="G198" s="142" t="s">
        <v>2</v>
      </c>
      <c r="H198" s="143" t="s">
        <v>3</v>
      </c>
      <c r="I198" s="144">
        <f t="shared" ref="I198" si="8">C198*F198</f>
        <v>0</v>
      </c>
      <c r="K198" s="40"/>
    </row>
    <row r="199" spans="1:11" x14ac:dyDescent="0.25">
      <c r="A199" s="48" t="s">
        <v>74</v>
      </c>
      <c r="B199" s="104" t="s">
        <v>273</v>
      </c>
      <c r="C199" s="34"/>
      <c r="F199" s="40"/>
      <c r="G199" s="40"/>
      <c r="H199" s="40"/>
      <c r="I199" s="40"/>
      <c r="K199" s="40"/>
    </row>
    <row r="200" spans="1:11" x14ac:dyDescent="0.25">
      <c r="A200" s="48"/>
      <c r="B200" s="113" t="s">
        <v>263</v>
      </c>
      <c r="C200" s="34">
        <v>480</v>
      </c>
      <c r="D200" s="117" t="s">
        <v>4</v>
      </c>
      <c r="E200" s="118" t="s">
        <v>1</v>
      </c>
      <c r="F200" s="219"/>
      <c r="G200" s="142" t="s">
        <v>2</v>
      </c>
      <c r="H200" s="143" t="s">
        <v>3</v>
      </c>
      <c r="I200" s="144">
        <f>C200*F200</f>
        <v>0</v>
      </c>
      <c r="K200" s="40"/>
    </row>
    <row r="201" spans="1:11" x14ac:dyDescent="0.25">
      <c r="A201" s="48"/>
      <c r="B201" s="113" t="s">
        <v>264</v>
      </c>
      <c r="C201" s="34">
        <v>1060</v>
      </c>
      <c r="D201" s="117" t="s">
        <v>4</v>
      </c>
      <c r="E201" s="118" t="s">
        <v>1</v>
      </c>
      <c r="F201" s="219"/>
      <c r="G201" s="142" t="s">
        <v>2</v>
      </c>
      <c r="H201" s="143" t="s">
        <v>3</v>
      </c>
      <c r="I201" s="144">
        <f t="shared" ref="I201:I204" si="9">C201*F201</f>
        <v>0</v>
      </c>
      <c r="K201" s="40"/>
    </row>
    <row r="202" spans="1:11" x14ac:dyDescent="0.25">
      <c r="A202" s="48"/>
      <c r="B202" s="113" t="s">
        <v>265</v>
      </c>
      <c r="C202" s="34">
        <v>580</v>
      </c>
      <c r="D202" s="117" t="s">
        <v>4</v>
      </c>
      <c r="E202" s="118" t="s">
        <v>1</v>
      </c>
      <c r="F202" s="219"/>
      <c r="G202" s="142" t="s">
        <v>2</v>
      </c>
      <c r="H202" s="143" t="s">
        <v>3</v>
      </c>
      <c r="I202" s="144">
        <f t="shared" ref="I202" si="10">C202*F202</f>
        <v>0</v>
      </c>
      <c r="K202" s="40"/>
    </row>
    <row r="203" spans="1:11" x14ac:dyDescent="0.25">
      <c r="A203" s="61"/>
      <c r="B203" s="113" t="s">
        <v>229</v>
      </c>
      <c r="C203" s="34">
        <v>340</v>
      </c>
      <c r="D203" s="117" t="s">
        <v>4</v>
      </c>
      <c r="E203" s="118" t="s">
        <v>1</v>
      </c>
      <c r="F203" s="119"/>
      <c r="G203" s="142" t="s">
        <v>2</v>
      </c>
      <c r="H203" s="143" t="s">
        <v>3</v>
      </c>
      <c r="I203" s="144">
        <f t="shared" si="9"/>
        <v>0</v>
      </c>
      <c r="K203" s="40"/>
    </row>
    <row r="204" spans="1:11" x14ac:dyDescent="0.25">
      <c r="A204" s="48" t="s">
        <v>75</v>
      </c>
      <c r="B204" s="128" t="s">
        <v>167</v>
      </c>
      <c r="C204" s="34">
        <v>72</v>
      </c>
      <c r="D204" s="117" t="s">
        <v>4</v>
      </c>
      <c r="E204" s="118" t="s">
        <v>1</v>
      </c>
      <c r="F204" s="219"/>
      <c r="G204" s="142" t="s">
        <v>2</v>
      </c>
      <c r="H204" s="143" t="s">
        <v>3</v>
      </c>
      <c r="I204" s="144">
        <f t="shared" si="9"/>
        <v>0</v>
      </c>
      <c r="K204" s="40"/>
    </row>
    <row r="205" spans="1:11" x14ac:dyDescent="0.25">
      <c r="A205" s="61"/>
      <c r="B205" s="1"/>
      <c r="C205" s="106"/>
      <c r="D205" s="58"/>
      <c r="E205" s="1"/>
      <c r="F205" s="59"/>
      <c r="G205" s="158"/>
      <c r="H205" s="158"/>
      <c r="I205" s="159"/>
      <c r="K205" s="40"/>
    </row>
    <row r="206" spans="1:11" ht="15.75" thickBot="1" x14ac:dyDescent="0.3">
      <c r="A206" s="61"/>
      <c r="B206" s="70" t="s">
        <v>29</v>
      </c>
      <c r="C206" s="107"/>
      <c r="D206" s="72"/>
      <c r="E206" s="70"/>
      <c r="F206" s="73"/>
      <c r="G206" s="153"/>
      <c r="H206" s="153" t="s">
        <v>3</v>
      </c>
      <c r="I206" s="154">
        <f>SUM(I198:I205)</f>
        <v>0</v>
      </c>
      <c r="K206" s="40"/>
    </row>
    <row r="207" spans="1:11" ht="15.75" thickTop="1" x14ac:dyDescent="0.25">
      <c r="A207" s="61"/>
      <c r="B207" s="87"/>
      <c r="C207" s="106"/>
      <c r="D207" s="88"/>
      <c r="E207" s="87"/>
      <c r="F207" s="89"/>
      <c r="G207" s="163"/>
      <c r="H207" s="163"/>
      <c r="I207" s="164"/>
      <c r="K207" s="40"/>
    </row>
    <row r="208" spans="1:11" x14ac:dyDescent="0.25">
      <c r="A208" s="28" t="s">
        <v>77</v>
      </c>
      <c r="B208" s="29" t="s">
        <v>78</v>
      </c>
      <c r="C208" s="106"/>
      <c r="D208" s="58"/>
      <c r="E208" s="1"/>
      <c r="F208" s="59"/>
      <c r="G208" s="158"/>
      <c r="H208" s="158"/>
      <c r="I208" s="162"/>
      <c r="K208" s="40"/>
    </row>
    <row r="209" spans="1:11" x14ac:dyDescent="0.25">
      <c r="A209" s="48" t="s">
        <v>30</v>
      </c>
      <c r="B209" s="49" t="s">
        <v>27</v>
      </c>
      <c r="C209" s="109"/>
      <c r="D209" s="46"/>
      <c r="E209" s="29"/>
      <c r="F209" s="47"/>
      <c r="G209" s="140"/>
      <c r="H209" s="140"/>
      <c r="I209" s="140"/>
      <c r="K209" s="40"/>
    </row>
    <row r="210" spans="1:11" x14ac:dyDescent="0.25">
      <c r="A210" s="28"/>
      <c r="B210" s="53" t="s">
        <v>267</v>
      </c>
      <c r="C210" s="34">
        <v>160</v>
      </c>
      <c r="D210" s="51" t="s">
        <v>4</v>
      </c>
      <c r="E210" s="53" t="s">
        <v>1</v>
      </c>
      <c r="F210" s="86"/>
      <c r="G210" s="142" t="s">
        <v>2</v>
      </c>
      <c r="H210" s="143" t="s">
        <v>3</v>
      </c>
      <c r="I210" s="144">
        <f>C210*F210</f>
        <v>0</v>
      </c>
      <c r="K210" s="40"/>
    </row>
    <row r="211" spans="1:11" x14ac:dyDescent="0.25">
      <c r="A211" s="174" t="s">
        <v>31</v>
      </c>
      <c r="B211" s="49" t="s">
        <v>148</v>
      </c>
      <c r="C211" s="34"/>
      <c r="D211" s="51"/>
      <c r="E211" s="53"/>
      <c r="F211" s="80"/>
      <c r="G211" s="143"/>
      <c r="H211" s="143"/>
      <c r="I211" s="175"/>
      <c r="K211" s="40"/>
    </row>
    <row r="212" spans="1:11" x14ac:dyDescent="0.25">
      <c r="A212" s="79"/>
      <c r="B212" s="53" t="s">
        <v>295</v>
      </c>
      <c r="C212" s="34">
        <v>800</v>
      </c>
      <c r="D212" s="51" t="s">
        <v>4</v>
      </c>
      <c r="E212" s="52" t="s">
        <v>1</v>
      </c>
      <c r="F212" s="54"/>
      <c r="G212" s="142" t="s">
        <v>2</v>
      </c>
      <c r="H212" s="143" t="s">
        <v>3</v>
      </c>
      <c r="I212" s="144">
        <f>C212*F212</f>
        <v>0</v>
      </c>
      <c r="K212" s="40"/>
    </row>
    <row r="213" spans="1:11" x14ac:dyDescent="0.25">
      <c r="A213" s="79"/>
      <c r="B213" s="53" t="s">
        <v>296</v>
      </c>
      <c r="C213" s="34">
        <v>100</v>
      </c>
      <c r="D213" s="51" t="s">
        <v>4</v>
      </c>
      <c r="E213" s="52" t="s">
        <v>1</v>
      </c>
      <c r="F213" s="54"/>
      <c r="G213" s="142" t="s">
        <v>2</v>
      </c>
      <c r="H213" s="143" t="s">
        <v>3</v>
      </c>
      <c r="I213" s="144">
        <f>C213*F213</f>
        <v>0</v>
      </c>
      <c r="K213" s="40"/>
    </row>
    <row r="214" spans="1:11" x14ac:dyDescent="0.25">
      <c r="A214" s="174" t="s">
        <v>32</v>
      </c>
      <c r="B214" s="49" t="s">
        <v>225</v>
      </c>
      <c r="C214" s="34"/>
      <c r="D214" s="51"/>
      <c r="E214" s="53"/>
      <c r="F214" s="80"/>
      <c r="G214" s="143"/>
      <c r="H214" s="143"/>
      <c r="I214" s="175"/>
      <c r="K214" s="40"/>
    </row>
    <row r="215" spans="1:11" x14ac:dyDescent="0.25">
      <c r="A215" s="174"/>
      <c r="B215" s="53" t="s">
        <v>223</v>
      </c>
      <c r="C215" s="34">
        <v>14</v>
      </c>
      <c r="D215" s="51" t="s">
        <v>8</v>
      </c>
      <c r="E215" s="52" t="s">
        <v>1</v>
      </c>
      <c r="F215" s="54"/>
      <c r="G215" s="142" t="s">
        <v>2</v>
      </c>
      <c r="H215" s="143" t="s">
        <v>3</v>
      </c>
      <c r="I215" s="144">
        <f>C215*F215</f>
        <v>0</v>
      </c>
      <c r="K215" s="40"/>
    </row>
    <row r="216" spans="1:11" x14ac:dyDescent="0.25">
      <c r="A216" s="174"/>
      <c r="B216" s="53" t="s">
        <v>275</v>
      </c>
      <c r="C216" s="34">
        <v>14</v>
      </c>
      <c r="D216" s="51" t="s">
        <v>8</v>
      </c>
      <c r="E216" s="52" t="s">
        <v>1</v>
      </c>
      <c r="F216" s="54"/>
      <c r="G216" s="142" t="s">
        <v>2</v>
      </c>
      <c r="H216" s="143" t="s">
        <v>3</v>
      </c>
      <c r="I216" s="144">
        <f>C216*F216</f>
        <v>0</v>
      </c>
      <c r="K216" s="40"/>
    </row>
    <row r="217" spans="1:11" x14ac:dyDescent="0.25">
      <c r="A217" s="174" t="s">
        <v>33</v>
      </c>
      <c r="B217" s="49" t="s">
        <v>149</v>
      </c>
      <c r="C217" s="34"/>
      <c r="D217" s="51"/>
      <c r="E217" s="53"/>
      <c r="F217" s="80"/>
      <c r="G217" s="143"/>
      <c r="H217" s="143"/>
      <c r="I217" s="175"/>
      <c r="K217" s="40"/>
    </row>
    <row r="218" spans="1:11" x14ac:dyDescent="0.25">
      <c r="A218" s="176"/>
      <c r="B218" s="53" t="s">
        <v>226</v>
      </c>
      <c r="C218" s="34">
        <v>14</v>
      </c>
      <c r="D218" s="51" t="s">
        <v>8</v>
      </c>
      <c r="E218" s="52" t="s">
        <v>1</v>
      </c>
      <c r="F218" s="54"/>
      <c r="G218" s="142" t="s">
        <v>2</v>
      </c>
      <c r="H218" s="143" t="s">
        <v>3</v>
      </c>
      <c r="I218" s="144">
        <f>C218*F218</f>
        <v>0</v>
      </c>
      <c r="K218" s="40"/>
    </row>
    <row r="219" spans="1:11" x14ac:dyDescent="0.25">
      <c r="A219" s="176" t="s">
        <v>79</v>
      </c>
      <c r="B219" s="49" t="s">
        <v>76</v>
      </c>
      <c r="C219" s="34"/>
      <c r="D219" s="51"/>
      <c r="E219" s="52"/>
      <c r="F219" s="54"/>
      <c r="G219" s="142"/>
      <c r="H219" s="143"/>
      <c r="I219" s="144"/>
      <c r="K219" s="40"/>
    </row>
    <row r="220" spans="1:11" x14ac:dyDescent="0.25">
      <c r="A220" s="176"/>
      <c r="B220" s="53" t="s">
        <v>76</v>
      </c>
      <c r="C220" s="34">
        <v>20</v>
      </c>
      <c r="D220" s="51" t="s">
        <v>4</v>
      </c>
      <c r="E220" s="52" t="s">
        <v>1</v>
      </c>
      <c r="F220" s="54"/>
      <c r="G220" s="142" t="s">
        <v>2</v>
      </c>
      <c r="H220" s="143" t="s">
        <v>3</v>
      </c>
      <c r="I220" s="144">
        <f>C220*F220</f>
        <v>0</v>
      </c>
      <c r="K220" s="40"/>
    </row>
    <row r="221" spans="1:11" x14ac:dyDescent="0.25">
      <c r="A221" s="176" t="s">
        <v>224</v>
      </c>
      <c r="B221" s="49" t="s">
        <v>227</v>
      </c>
      <c r="C221" s="34"/>
      <c r="D221" s="51"/>
      <c r="E221" s="52"/>
      <c r="F221" s="54"/>
      <c r="G221" s="142"/>
      <c r="H221" s="143"/>
      <c r="I221" s="144"/>
      <c r="K221" s="40"/>
    </row>
    <row r="222" spans="1:11" x14ac:dyDescent="0.25">
      <c r="A222" s="176"/>
      <c r="B222" s="53" t="s">
        <v>228</v>
      </c>
      <c r="C222" s="34">
        <v>1</v>
      </c>
      <c r="D222" s="51" t="s">
        <v>8</v>
      </c>
      <c r="E222" s="52" t="s">
        <v>1</v>
      </c>
      <c r="F222" s="54"/>
      <c r="G222" s="142" t="s">
        <v>2</v>
      </c>
      <c r="H222" s="143" t="s">
        <v>3</v>
      </c>
      <c r="I222" s="144">
        <f>C222*F222</f>
        <v>0</v>
      </c>
      <c r="K222" s="40"/>
    </row>
    <row r="223" spans="1:11" x14ac:dyDescent="0.25">
      <c r="A223" s="79"/>
      <c r="B223" s="1"/>
      <c r="C223" s="106"/>
      <c r="D223" s="2"/>
      <c r="E223" s="60"/>
      <c r="G223" s="160"/>
      <c r="H223" s="158"/>
      <c r="I223" s="161"/>
      <c r="K223" s="40"/>
    </row>
    <row r="224" spans="1:11" ht="15.75" thickBot="1" x14ac:dyDescent="0.3">
      <c r="A224" s="61"/>
      <c r="B224" s="70" t="s">
        <v>34</v>
      </c>
      <c r="C224" s="107"/>
      <c r="D224" s="72"/>
      <c r="E224" s="70"/>
      <c r="F224" s="73"/>
      <c r="G224" s="153"/>
      <c r="H224" s="153" t="s">
        <v>3</v>
      </c>
      <c r="I224" s="154">
        <f>SUM(I210:I222)</f>
        <v>0</v>
      </c>
      <c r="K224" s="40"/>
    </row>
    <row r="225" spans="1:11" ht="15.75" thickTop="1" x14ac:dyDescent="0.25">
      <c r="C225" s="110"/>
      <c r="K225" s="40"/>
    </row>
    <row r="226" spans="1:11" x14ac:dyDescent="0.25">
      <c r="A226" s="28" t="s">
        <v>124</v>
      </c>
      <c r="B226" s="29" t="s">
        <v>152</v>
      </c>
      <c r="C226" s="110"/>
      <c r="K226" s="40"/>
    </row>
    <row r="227" spans="1:11" x14ac:dyDescent="0.25">
      <c r="A227" s="48" t="s">
        <v>210</v>
      </c>
      <c r="B227" s="49" t="s">
        <v>120</v>
      </c>
      <c r="C227" s="110"/>
      <c r="K227" s="40"/>
    </row>
    <row r="228" spans="1:11" x14ac:dyDescent="0.25">
      <c r="A228" s="48"/>
      <c r="B228" s="105" t="s">
        <v>207</v>
      </c>
      <c r="C228" s="110">
        <v>2</v>
      </c>
      <c r="D228" s="51" t="s">
        <v>8</v>
      </c>
      <c r="E228" s="53" t="s">
        <v>1</v>
      </c>
      <c r="F228" s="86"/>
      <c r="G228" s="142" t="s">
        <v>2</v>
      </c>
      <c r="H228" s="143" t="s">
        <v>3</v>
      </c>
      <c r="I228" s="144">
        <f>C228*F228</f>
        <v>0</v>
      </c>
      <c r="K228" s="40"/>
    </row>
    <row r="229" spans="1:11" x14ac:dyDescent="0.25">
      <c r="A229" s="48" t="s">
        <v>150</v>
      </c>
      <c r="B229" s="49" t="s">
        <v>121</v>
      </c>
      <c r="C229" s="110"/>
      <c r="D229" s="51"/>
      <c r="E229" s="53"/>
      <c r="F229" s="80"/>
      <c r="G229" s="142"/>
      <c r="H229" s="143"/>
      <c r="I229" s="148"/>
      <c r="K229" s="40"/>
    </row>
    <row r="230" spans="1:11" x14ac:dyDescent="0.25">
      <c r="A230" s="48"/>
      <c r="B230" s="105" t="s">
        <v>208</v>
      </c>
      <c r="C230" s="110">
        <v>66</v>
      </c>
      <c r="D230" s="51" t="s">
        <v>4</v>
      </c>
      <c r="E230" s="53" t="s">
        <v>1</v>
      </c>
      <c r="F230" s="173"/>
      <c r="G230" s="142" t="s">
        <v>2</v>
      </c>
      <c r="H230" s="143" t="s">
        <v>3</v>
      </c>
      <c r="I230" s="144">
        <f>C230*F230</f>
        <v>0</v>
      </c>
      <c r="K230" s="40"/>
    </row>
    <row r="231" spans="1:11" x14ac:dyDescent="0.25">
      <c r="A231" s="48" t="s">
        <v>151</v>
      </c>
      <c r="B231" s="129" t="s">
        <v>209</v>
      </c>
      <c r="C231" s="110"/>
      <c r="D231" s="51"/>
      <c r="E231" s="53"/>
      <c r="F231" s="80"/>
      <c r="G231" s="142"/>
      <c r="H231" s="143"/>
      <c r="I231" s="148"/>
      <c r="K231" s="40"/>
    </row>
    <row r="232" spans="1:11" x14ac:dyDescent="0.25">
      <c r="A232" s="48"/>
      <c r="B232" s="105" t="s">
        <v>268</v>
      </c>
      <c r="C232" s="110">
        <v>174</v>
      </c>
      <c r="D232" s="9" t="s">
        <v>4</v>
      </c>
      <c r="E232" s="53" t="s">
        <v>1</v>
      </c>
      <c r="F232" s="86"/>
      <c r="G232" s="142" t="s">
        <v>2</v>
      </c>
      <c r="H232" s="143" t="s">
        <v>3</v>
      </c>
      <c r="I232" s="144">
        <f>C232*F232</f>
        <v>0</v>
      </c>
      <c r="K232" s="40"/>
    </row>
    <row r="233" spans="1:11" x14ac:dyDescent="0.25">
      <c r="A233" s="48"/>
      <c r="B233" s="105" t="s">
        <v>269</v>
      </c>
      <c r="C233" s="110">
        <v>36</v>
      </c>
      <c r="D233" s="9" t="s">
        <v>4</v>
      </c>
      <c r="E233" s="53" t="s">
        <v>1</v>
      </c>
      <c r="F233" s="86"/>
      <c r="G233" s="142" t="s">
        <v>2</v>
      </c>
      <c r="H233" s="143" t="s">
        <v>3</v>
      </c>
      <c r="I233" s="144">
        <f t="shared" ref="I233:I236" si="11">C233*F233</f>
        <v>0</v>
      </c>
      <c r="K233" s="40"/>
    </row>
    <row r="234" spans="1:11" x14ac:dyDescent="0.25">
      <c r="A234" s="48"/>
      <c r="B234" s="105" t="s">
        <v>270</v>
      </c>
      <c r="C234" s="110">
        <v>928</v>
      </c>
      <c r="D234" s="9" t="s">
        <v>4</v>
      </c>
      <c r="E234" s="53" t="s">
        <v>1</v>
      </c>
      <c r="F234" s="86"/>
      <c r="G234" s="142" t="s">
        <v>2</v>
      </c>
      <c r="H234" s="143" t="s">
        <v>3</v>
      </c>
      <c r="I234" s="144">
        <f t="shared" si="11"/>
        <v>0</v>
      </c>
      <c r="K234" s="40"/>
    </row>
    <row r="235" spans="1:11" x14ac:dyDescent="0.25">
      <c r="A235" s="48"/>
      <c r="B235" s="105" t="s">
        <v>271</v>
      </c>
      <c r="C235" s="110">
        <v>70</v>
      </c>
      <c r="D235" s="9" t="s">
        <v>4</v>
      </c>
      <c r="E235" s="53" t="s">
        <v>1</v>
      </c>
      <c r="F235" s="86"/>
      <c r="G235" s="142" t="s">
        <v>2</v>
      </c>
      <c r="H235" s="143" t="s">
        <v>3</v>
      </c>
      <c r="I235" s="144">
        <f t="shared" si="11"/>
        <v>0</v>
      </c>
      <c r="K235" s="40"/>
    </row>
    <row r="236" spans="1:11" x14ac:dyDescent="0.25">
      <c r="A236" s="48"/>
      <c r="B236" s="105" t="s">
        <v>272</v>
      </c>
      <c r="C236" s="110">
        <v>206</v>
      </c>
      <c r="D236" s="9" t="s">
        <v>4</v>
      </c>
      <c r="E236" s="53" t="s">
        <v>1</v>
      </c>
      <c r="F236" s="86"/>
      <c r="G236" s="142" t="s">
        <v>2</v>
      </c>
      <c r="H236" s="143" t="s">
        <v>3</v>
      </c>
      <c r="I236" s="144">
        <f t="shared" si="11"/>
        <v>0</v>
      </c>
      <c r="K236" s="40"/>
    </row>
    <row r="237" spans="1:11" x14ac:dyDescent="0.25">
      <c r="A237" s="48"/>
      <c r="C237" s="110"/>
      <c r="K237" s="40"/>
    </row>
    <row r="238" spans="1:11" ht="15.75" thickBot="1" x14ac:dyDescent="0.3">
      <c r="A238" s="48"/>
      <c r="B238" s="70" t="s">
        <v>107</v>
      </c>
      <c r="C238" s="107"/>
      <c r="D238" s="72"/>
      <c r="E238" s="70"/>
      <c r="F238" s="73"/>
      <c r="G238" s="153"/>
      <c r="H238" s="153" t="s">
        <v>3</v>
      </c>
      <c r="I238" s="154">
        <f>SUM(I228:I236)</f>
        <v>0</v>
      </c>
      <c r="K238" s="40"/>
    </row>
    <row r="239" spans="1:11" ht="15.75" thickTop="1" x14ac:dyDescent="0.25">
      <c r="A239" s="48"/>
      <c r="C239" s="110"/>
      <c r="K239" s="40"/>
    </row>
    <row r="240" spans="1:11" x14ac:dyDescent="0.25">
      <c r="A240" s="28" t="s">
        <v>119</v>
      </c>
      <c r="B240" s="29" t="s">
        <v>153</v>
      </c>
      <c r="C240" s="110"/>
      <c r="K240" s="40"/>
    </row>
    <row r="241" spans="1:11" x14ac:dyDescent="0.25">
      <c r="A241" s="28" t="s">
        <v>298</v>
      </c>
      <c r="B241" s="29" t="s">
        <v>154</v>
      </c>
      <c r="C241" s="110"/>
      <c r="K241" s="40"/>
    </row>
    <row r="242" spans="1:11" x14ac:dyDescent="0.25">
      <c r="A242" s="48" t="s">
        <v>299</v>
      </c>
      <c r="B242" s="49" t="s">
        <v>105</v>
      </c>
      <c r="C242" s="110"/>
      <c r="K242" s="40"/>
    </row>
    <row r="243" spans="1:11" x14ac:dyDescent="0.25">
      <c r="A243" s="40"/>
      <c r="B243" s="53" t="s">
        <v>266</v>
      </c>
      <c r="C243" s="110">
        <v>3525</v>
      </c>
      <c r="D243" s="51" t="s">
        <v>4</v>
      </c>
      <c r="E243" s="53" t="s">
        <v>1</v>
      </c>
      <c r="F243" s="86"/>
      <c r="G243" s="142" t="s">
        <v>2</v>
      </c>
      <c r="H243" s="143" t="s">
        <v>3</v>
      </c>
      <c r="I243" s="144">
        <f>C243*F243</f>
        <v>0</v>
      </c>
      <c r="K243" s="40"/>
    </row>
    <row r="244" spans="1:11" x14ac:dyDescent="0.25">
      <c r="A244" s="48"/>
      <c r="B244" s="53" t="s">
        <v>168</v>
      </c>
      <c r="C244" s="110">
        <v>358</v>
      </c>
      <c r="D244" s="51" t="s">
        <v>4</v>
      </c>
      <c r="E244" s="53" t="s">
        <v>1</v>
      </c>
      <c r="F244" s="86"/>
      <c r="G244" s="142" t="s">
        <v>2</v>
      </c>
      <c r="H244" s="143" t="s">
        <v>3</v>
      </c>
      <c r="I244" s="144">
        <f>C244*F244</f>
        <v>0</v>
      </c>
      <c r="K244" s="40"/>
    </row>
    <row r="245" spans="1:11" x14ac:dyDescent="0.25">
      <c r="A245" s="48" t="s">
        <v>300</v>
      </c>
      <c r="B245" s="49" t="s">
        <v>27</v>
      </c>
      <c r="C245" s="110"/>
      <c r="K245" s="40"/>
    </row>
    <row r="246" spans="1:11" x14ac:dyDescent="0.25">
      <c r="B246" s="53" t="s">
        <v>267</v>
      </c>
      <c r="C246" s="110">
        <v>72</v>
      </c>
      <c r="D246" s="51" t="s">
        <v>4</v>
      </c>
      <c r="E246" s="53" t="s">
        <v>1</v>
      </c>
      <c r="F246" s="86"/>
      <c r="G246" s="142" t="s">
        <v>2</v>
      </c>
      <c r="H246" s="143" t="s">
        <v>3</v>
      </c>
      <c r="I246" s="144">
        <f>C246*F246</f>
        <v>0</v>
      </c>
      <c r="K246" s="40"/>
    </row>
    <row r="247" spans="1:11" x14ac:dyDescent="0.25">
      <c r="B247" s="53" t="s">
        <v>100</v>
      </c>
      <c r="C247" s="110">
        <v>24</v>
      </c>
      <c r="D247" s="51" t="s">
        <v>4</v>
      </c>
      <c r="E247" s="53" t="s">
        <v>1</v>
      </c>
      <c r="F247" s="86"/>
      <c r="G247" s="142" t="s">
        <v>2</v>
      </c>
      <c r="H247" s="143" t="s">
        <v>3</v>
      </c>
      <c r="I247" s="144">
        <f>C247*F247</f>
        <v>0</v>
      </c>
      <c r="K247" s="40"/>
    </row>
    <row r="248" spans="1:11" x14ac:dyDescent="0.25">
      <c r="A248" s="48" t="s">
        <v>301</v>
      </c>
      <c r="B248" s="49" t="s">
        <v>13</v>
      </c>
      <c r="C248" s="110"/>
      <c r="K248" s="40"/>
    </row>
    <row r="249" spans="1:11" x14ac:dyDescent="0.25">
      <c r="A249" s="40"/>
      <c r="B249" s="53" t="s">
        <v>106</v>
      </c>
      <c r="C249" s="110">
        <v>2</v>
      </c>
      <c r="D249" s="51" t="s">
        <v>8</v>
      </c>
      <c r="E249" s="53" t="s">
        <v>1</v>
      </c>
      <c r="F249" s="86"/>
      <c r="G249" s="142" t="s">
        <v>2</v>
      </c>
      <c r="H249" s="143" t="s">
        <v>3</v>
      </c>
      <c r="I249" s="144">
        <f>C249*F249</f>
        <v>0</v>
      </c>
      <c r="K249" s="40"/>
    </row>
    <row r="250" spans="1:11" x14ac:dyDescent="0.25">
      <c r="C250" s="110"/>
      <c r="K250" s="40"/>
    </row>
    <row r="251" spans="1:11" ht="15.75" thickBot="1" x14ac:dyDescent="0.3">
      <c r="B251" s="70" t="s">
        <v>122</v>
      </c>
      <c r="C251" s="107"/>
      <c r="D251" s="72"/>
      <c r="E251" s="70"/>
      <c r="F251" s="73"/>
      <c r="G251" s="153"/>
      <c r="H251" s="153" t="s">
        <v>3</v>
      </c>
      <c r="I251" s="154">
        <f>SUM(I243:I249)</f>
        <v>0</v>
      </c>
      <c r="K251" s="40"/>
    </row>
    <row r="252" spans="1:11" ht="15.75" thickTop="1" x14ac:dyDescent="0.25">
      <c r="C252" s="110"/>
      <c r="K252" s="40"/>
    </row>
    <row r="253" spans="1:11" ht="15.75" thickBot="1" x14ac:dyDescent="0.3">
      <c r="B253" s="70" t="s">
        <v>257</v>
      </c>
      <c r="C253" s="107"/>
      <c r="D253" s="72"/>
      <c r="E253" s="70"/>
      <c r="F253" s="73"/>
      <c r="G253" s="153"/>
      <c r="H253" s="153" t="s">
        <v>3</v>
      </c>
      <c r="I253" s="154">
        <f>I31+I44+I94+I131+I154+I171+I195+I206+I224+I251+I238+I107+I82+I72+I62+I54</f>
        <v>0</v>
      </c>
      <c r="K253" s="40"/>
    </row>
    <row r="254" spans="1:11" ht="15.75" thickTop="1" x14ac:dyDescent="0.25">
      <c r="C254" s="110"/>
      <c r="K254" s="40"/>
    </row>
    <row r="255" spans="1:11" x14ac:dyDescent="0.25">
      <c r="C255" s="110"/>
      <c r="K255" s="40"/>
    </row>
    <row r="256" spans="1:11" x14ac:dyDescent="0.25">
      <c r="C256" s="110"/>
      <c r="K256" s="40"/>
    </row>
    <row r="257" spans="3:11" x14ac:dyDescent="0.25">
      <c r="C257" s="110"/>
      <c r="K257" s="40"/>
    </row>
    <row r="258" spans="3:11" x14ac:dyDescent="0.25">
      <c r="C258" s="110"/>
      <c r="K258" s="40"/>
    </row>
    <row r="259" spans="3:11" x14ac:dyDescent="0.25">
      <c r="C259" s="110"/>
      <c r="K259" s="40"/>
    </row>
    <row r="260" spans="3:11" x14ac:dyDescent="0.25">
      <c r="C260" s="110"/>
      <c r="K260" s="40"/>
    </row>
    <row r="261" spans="3:11" x14ac:dyDescent="0.25">
      <c r="C261" s="110"/>
      <c r="K261" s="40"/>
    </row>
    <row r="262" spans="3:11" x14ac:dyDescent="0.25">
      <c r="C262" s="110"/>
      <c r="K262" s="40"/>
    </row>
    <row r="263" spans="3:11" x14ac:dyDescent="0.25">
      <c r="C263" s="110"/>
      <c r="K263" s="40"/>
    </row>
    <row r="264" spans="3:11" x14ac:dyDescent="0.25">
      <c r="C264" s="110"/>
      <c r="K264" s="40"/>
    </row>
    <row r="265" spans="3:11" x14ac:dyDescent="0.25">
      <c r="C265" s="110"/>
      <c r="K265" s="40"/>
    </row>
    <row r="266" spans="3:11" x14ac:dyDescent="0.25">
      <c r="C266" s="110"/>
    </row>
    <row r="267" spans="3:11" x14ac:dyDescent="0.25">
      <c r="C267" s="110"/>
      <c r="K267" s="40"/>
    </row>
    <row r="268" spans="3:11" x14ac:dyDescent="0.25">
      <c r="C268" s="110"/>
    </row>
    <row r="269" spans="3:11" x14ac:dyDescent="0.25">
      <c r="C269" s="110"/>
      <c r="K269" s="40"/>
    </row>
    <row r="270" spans="3:11" x14ac:dyDescent="0.25">
      <c r="C270" s="110"/>
      <c r="K270" s="40"/>
    </row>
    <row r="271" spans="3:11" x14ac:dyDescent="0.25">
      <c r="C271" s="110"/>
      <c r="K271" s="40"/>
    </row>
    <row r="272" spans="3:11" x14ac:dyDescent="0.25">
      <c r="C272" s="110"/>
      <c r="K272" s="40"/>
    </row>
    <row r="273" spans="3:11" x14ac:dyDescent="0.25">
      <c r="C273" s="110"/>
    </row>
    <row r="274" spans="3:11" x14ac:dyDescent="0.25">
      <c r="C274" s="110"/>
      <c r="K274" s="40"/>
    </row>
    <row r="275" spans="3:11" x14ac:dyDescent="0.25">
      <c r="C275" s="110"/>
    </row>
    <row r="276" spans="3:11" x14ac:dyDescent="0.25">
      <c r="C276" s="110"/>
      <c r="K276" s="40"/>
    </row>
    <row r="277" spans="3:11" x14ac:dyDescent="0.25">
      <c r="C277" s="110"/>
      <c r="K277" s="40"/>
    </row>
    <row r="278" spans="3:11" x14ac:dyDescent="0.25">
      <c r="C278" s="110"/>
      <c r="K278" s="40"/>
    </row>
    <row r="279" spans="3:11" x14ac:dyDescent="0.25">
      <c r="C279" s="110"/>
      <c r="K279" s="40"/>
    </row>
    <row r="280" spans="3:11" x14ac:dyDescent="0.25">
      <c r="C280" s="110"/>
      <c r="K280" s="40"/>
    </row>
    <row r="281" spans="3:11" x14ac:dyDescent="0.25">
      <c r="C281" s="110"/>
      <c r="K281" s="40"/>
    </row>
    <row r="282" spans="3:11" x14ac:dyDescent="0.25">
      <c r="C282" s="110"/>
      <c r="K282" s="40"/>
    </row>
    <row r="283" spans="3:11" x14ac:dyDescent="0.25">
      <c r="C283" s="110"/>
      <c r="K283" s="40"/>
    </row>
    <row r="284" spans="3:11" x14ac:dyDescent="0.25">
      <c r="C284" s="110"/>
      <c r="K284" s="40"/>
    </row>
    <row r="285" spans="3:11" x14ac:dyDescent="0.25">
      <c r="C285" s="110"/>
      <c r="K285" s="40"/>
    </row>
    <row r="286" spans="3:11" x14ac:dyDescent="0.25">
      <c r="C286" s="110"/>
    </row>
    <row r="287" spans="3:11" x14ac:dyDescent="0.25">
      <c r="K287" s="40"/>
    </row>
    <row r="288" spans="3:11" x14ac:dyDescent="0.25">
      <c r="K288" s="40"/>
    </row>
    <row r="289" spans="11:11" x14ac:dyDescent="0.25">
      <c r="K289" s="40"/>
    </row>
    <row r="291" spans="11:11" x14ac:dyDescent="0.25">
      <c r="K291" s="40"/>
    </row>
    <row r="292" spans="11:11" x14ac:dyDescent="0.25">
      <c r="K292" s="40"/>
    </row>
    <row r="293" spans="11:11" x14ac:dyDescent="0.25">
      <c r="K293" s="40"/>
    </row>
    <row r="294" spans="11:11" x14ac:dyDescent="0.25">
      <c r="K294" s="40"/>
    </row>
    <row r="295" spans="11:11" x14ac:dyDescent="0.25">
      <c r="K295" s="40"/>
    </row>
    <row r="296" spans="11:11" x14ac:dyDescent="0.25">
      <c r="K296" s="40"/>
    </row>
    <row r="297" spans="11:11" x14ac:dyDescent="0.25">
      <c r="K297" s="40"/>
    </row>
    <row r="298" spans="11:11" x14ac:dyDescent="0.25">
      <c r="K298" s="40"/>
    </row>
    <row r="299" spans="11:11" x14ac:dyDescent="0.25">
      <c r="K299" s="40"/>
    </row>
    <row r="300" spans="11:11" x14ac:dyDescent="0.25">
      <c r="K300" s="40"/>
    </row>
    <row r="301" spans="11:1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11:11" x14ac:dyDescent="0.25">
      <c r="K305" s="40"/>
    </row>
    <row r="306" spans="11:11" x14ac:dyDescent="0.25">
      <c r="K306" s="40"/>
    </row>
    <row r="307" spans="11:11" x14ac:dyDescent="0.25">
      <c r="K307" s="40"/>
    </row>
    <row r="308" spans="11:11" x14ac:dyDescent="0.25">
      <c r="K308" s="40"/>
    </row>
    <row r="309" spans="11:11" x14ac:dyDescent="0.25">
      <c r="K309" s="40"/>
    </row>
    <row r="310" spans="11:11" x14ac:dyDescent="0.25">
      <c r="K310" s="40"/>
    </row>
    <row r="312" spans="11:11" x14ac:dyDescent="0.25">
      <c r="K312" s="40"/>
    </row>
    <row r="313" spans="11:11" x14ac:dyDescent="0.25">
      <c r="K313" s="40"/>
    </row>
    <row r="314" spans="11:11" x14ac:dyDescent="0.25">
      <c r="K314" s="40"/>
    </row>
    <row r="315" spans="11:11" x14ac:dyDescent="0.25">
      <c r="K315" s="40"/>
    </row>
    <row r="316" spans="11:11" x14ac:dyDescent="0.25">
      <c r="K316" s="40"/>
    </row>
    <row r="317" spans="11:11" x14ac:dyDescent="0.25">
      <c r="K317" s="40"/>
    </row>
    <row r="318" spans="11:11" x14ac:dyDescent="0.25">
      <c r="K318" s="40"/>
    </row>
    <row r="319" spans="11:11" x14ac:dyDescent="0.25">
      <c r="K319" s="40"/>
    </row>
    <row r="320" spans="11:11" x14ac:dyDescent="0.25">
      <c r="K320" s="40"/>
    </row>
    <row r="322" spans="11:11" x14ac:dyDescent="0.25">
      <c r="K322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x14ac:dyDescent="0.25">
      <c r="K329" s="40"/>
    </row>
    <row r="330" spans="11:11" x14ac:dyDescent="0.25">
      <c r="K330" s="40"/>
    </row>
    <row r="331" spans="11:11" x14ac:dyDescent="0.25">
      <c r="K331" s="40"/>
    </row>
    <row r="332" spans="11:11" x14ac:dyDescent="0.25">
      <c r="K332" s="40"/>
    </row>
    <row r="333" spans="11:11" x14ac:dyDescent="0.25">
      <c r="K333" s="40"/>
    </row>
    <row r="334" spans="11:11" x14ac:dyDescent="0.25">
      <c r="K334" s="40"/>
    </row>
    <row r="335" spans="11:11" x14ac:dyDescent="0.25">
      <c r="K335" s="40"/>
    </row>
    <row r="336" spans="11:11" x14ac:dyDescent="0.25">
      <c r="K336" s="40"/>
    </row>
    <row r="340" spans="11:11" x14ac:dyDescent="0.25">
      <c r="K340" s="40"/>
    </row>
    <row r="341" spans="11:11" x14ac:dyDescent="0.25">
      <c r="K341" s="40"/>
    </row>
  </sheetData>
  <mergeCells count="2">
    <mergeCell ref="K110:L110"/>
    <mergeCell ref="K107:L108"/>
  </mergeCells>
  <phoneticPr fontId="31" type="noConversion"/>
  <pageMargins left="0.7" right="0.7" top="0.75" bottom="0.75" header="0.3" footer="0.3"/>
  <pageSetup paperSize="9" orientation="portrait" r:id="rId1"/>
  <headerFooter>
    <oddHeader xml:space="preserve">&amp;CTilboðsskrá
</oddHeader>
    <oddFooter>&amp;R&amp;8Mars 2021</oddFooter>
  </headerFooter>
  <ignoredErrors>
    <ignoredError sqref="G127:H127 D125:E127 G125:H126" twoDigitTextYear="1"/>
    <ignoredError sqref="A255:A26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F66ECB737C034D88797291686C0A87" ma:contentTypeVersion="8" ma:contentTypeDescription="Create a new document." ma:contentTypeScope="" ma:versionID="988a623f338a1bd168ae885f517ed412">
  <xsd:schema xmlns:xsd="http://www.w3.org/2001/XMLSchema" xmlns:xs="http://www.w3.org/2001/XMLSchema" xmlns:p="http://schemas.microsoft.com/office/2006/metadata/properties" xmlns:ns3="efa35cca-9e64-43b3-8346-c531e04d0cf2" targetNamespace="http://schemas.microsoft.com/office/2006/metadata/properties" ma:root="true" ma:fieldsID="a43f0ca3aed7a4f54c3ed798e9df2ebd" ns3:_="">
    <xsd:import namespace="efa35cca-9e64-43b3-8346-c531e04d0c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35cca-9e64-43b3-8346-c531e04d0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A646D-2624-4F2D-B681-AE20F7212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EBACA-1FFE-4928-894F-4F4FD0AC5FCF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fa35cca-9e64-43b3-8346-c531e04d0cf2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26F0D45-A121-41C8-A358-C449643AE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35cca-9e64-43b3-8346-c531e04d0c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Safnblað</vt:lpstr>
      <vt:lpstr>Tilboðsskrá</vt:lpstr>
      <vt:lpstr>Tilboðsskrá!_Toc298906342</vt:lpstr>
    </vt:vector>
  </TitlesOfParts>
  <Company>Orkuveita Reykjavíkur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Samræmdar útboðslýsingar - Tilboðsskrá</dc:title>
  <dc:creator>Hallgrímur Már Hallgrímsson</dc:creator>
  <cp:lastModifiedBy>Admin</cp:lastModifiedBy>
  <cp:lastPrinted>2021-02-25T20:04:39Z</cp:lastPrinted>
  <dcterms:created xsi:type="dcterms:W3CDTF">2016-01-05T09:51:58Z</dcterms:created>
  <dcterms:modified xsi:type="dcterms:W3CDTF">2021-03-01T10:40:05Z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0x010100BFF66ECB737C034D88797291686C0A87</vt:lpwstr>
  </property>
  <property fmtid="{D5CDD505-2E9C-101B-9397-08002B2CF9AE}" pid="3" name="HBVidfangsefni">
    <vt:lpwstr>350;#Verklag|4ec2503c-5094-463c-be6d-b449e4c67581</vt:lpwstr>
  </property>
  <property fmtid="{D5CDD505-2E9C-101B-9397-08002B2CF9AE}" pid="4" name="HBStjornunarkerfi">
    <vt:lpwstr/>
  </property>
  <property fmtid="{D5CDD505-2E9C-101B-9397-08002B2CF9AE}" pid="5" name="HBMidill">
    <vt:lpwstr/>
  </property>
  <property fmtid="{D5CDD505-2E9C-101B-9397-08002B2CF9AE}" pid="6" name="HBAdrarStarfseiningar">
    <vt:lpwstr/>
  </property>
  <property fmtid="{D5CDD505-2E9C-101B-9397-08002B2CF9AE}" pid="7" name="HBSkjalategund">
    <vt:lpwstr>120;#Leiðbeining í alm. dreifingu|599c47a2-a001-4d89-b038-748aebba3fcb</vt:lpwstr>
  </property>
  <property fmtid="{D5CDD505-2E9C-101B-9397-08002B2CF9AE}" pid="8" name="HBHandbok">
    <vt:lpwstr>47;#Veitur|32ca3b12-d225-42e2-b4db-b4faeb51d0b7</vt:lpwstr>
  </property>
  <property fmtid="{D5CDD505-2E9C-101B-9397-08002B2CF9AE}" pid="9" name="HBStarfseining">
    <vt:lpwstr>71;#Tækniþróun|223fcd93-ce9f-437f-8414-72e80eb876ca</vt:lpwstr>
  </property>
</Properties>
</file>