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3620" windowHeight="9015" activeTab="1"/>
  </bookViews>
  <sheets>
    <sheet name="Safnblað" sheetId="1" r:id="rId1"/>
    <sheet name="Tilboðsskrá" sheetId="2" r:id="rId2"/>
  </sheets>
  <definedNames>
    <definedName name="_Ref298073617" localSheetId="1">'Tilboðsskrá'!#REF!</definedName>
    <definedName name="_Toc13149299" localSheetId="1">'Tilboðsskrá'!$B$96</definedName>
    <definedName name="_Toc138831391" localSheetId="1">'Tilboðsskrá'!$B$234</definedName>
    <definedName name="_Toc292451354" localSheetId="1">'Tilboðsskrá'!$B$32</definedName>
    <definedName name="_Toc297635477" localSheetId="1">'Tilboðsskrá'!#REF!</definedName>
    <definedName name="_Toc297635478" localSheetId="1">'Tilboðsskrá'!#REF!</definedName>
    <definedName name="_Toc297841592" localSheetId="1">'Tilboðsskrá'!#REF!</definedName>
    <definedName name="_Toc298082317" localSheetId="1">'Tilboðsskrá'!#REF!</definedName>
    <definedName name="_Toc298082318" localSheetId="1">'Tilboðsskrá'!#REF!</definedName>
    <definedName name="_Toc298906342" localSheetId="1">'Tilboðsskrá'!$B$54</definedName>
    <definedName name="_Toc380255449" localSheetId="1">'Tilboðsskrá'!$B$62</definedName>
    <definedName name="_Toc41101614" localSheetId="1">'Tilboðsskrá'!#REF!</definedName>
    <definedName name="_xlnm.Print_Area" localSheetId="0">'Safnblað'!$A$2:$F$31</definedName>
    <definedName name="_xlnm.Print_Area" localSheetId="1">'Tilboðsskrá'!$A$3:$G$305</definedName>
    <definedName name="_xlnm.Print_Titles" localSheetId="1">'Tilboðsskrá'!$4:$5</definedName>
    <definedName name="_xlnm.Print_Titles">'Tilboðsskrá'!$3:$3</definedName>
  </definedNames>
  <calcPr fullCalcOnLoad="1"/>
</workbook>
</file>

<file path=xl/sharedStrings.xml><?xml version="1.0" encoding="utf-8"?>
<sst xmlns="http://schemas.openxmlformats.org/spreadsheetml/2006/main" count="605" uniqueCount="371">
  <si>
    <t>kr.</t>
  </si>
  <si>
    <t>SAMTALS FLUTT Á TILBOÐSBLAÐ</t>
  </si>
  <si>
    <t>KR.</t>
  </si>
  <si>
    <t>TILBOÐSSKRÁ</t>
  </si>
  <si>
    <t>Magn</t>
  </si>
  <si>
    <t>Eining</t>
  </si>
  <si>
    <t>Einingarverð</t>
  </si>
  <si>
    <t>Samtals flutt á safnblað</t>
  </si>
  <si>
    <t>Aðstaða</t>
  </si>
  <si>
    <t>Frágangur</t>
  </si>
  <si>
    <t xml:space="preserve"> 2.</t>
  </si>
  <si>
    <t>Tékkreikningar</t>
  </si>
  <si>
    <t>Heildartilboð</t>
  </si>
  <si>
    <t>AÐSTAÐA, FRÁGANGUR O.FL.</t>
  </si>
  <si>
    <t xml:space="preserve">Fyllið inní </t>
  </si>
  <si>
    <t>gulu reitina</t>
  </si>
  <si>
    <t>Skjalið er "Protected" en ekkert password</t>
  </si>
  <si>
    <t xml:space="preserve"> 3.</t>
  </si>
  <si>
    <t>Menn</t>
  </si>
  <si>
    <t>Verkamaður</t>
  </si>
  <si>
    <t>Vélamaður / bílstjóri</t>
  </si>
  <si>
    <t>Iðnaðarmaður- Pípulagningamaður, smiður eða garðyrkjumaður</t>
  </si>
  <si>
    <t>Mælingamaður</t>
  </si>
  <si>
    <t>Tæki án vélamanns</t>
  </si>
  <si>
    <t>Hjólavél- t.d. Komatsu PW150 eða sambærileg vél</t>
  </si>
  <si>
    <t>Smágrafa - vél á beltum til graftar meðfram strengjum</t>
  </si>
  <si>
    <t>Vörubíll með krana</t>
  </si>
  <si>
    <t>Vörubíll</t>
  </si>
  <si>
    <t xml:space="preserve"> 1.</t>
  </si>
  <si>
    <t>Öryggisráðstafanir</t>
  </si>
  <si>
    <t xml:space="preserve"> 1.2</t>
  </si>
  <si>
    <t>REIKNINGSVINNA</t>
  </si>
  <si>
    <t>AÐSTÆÐUR Á VINNUSVÆÐI O.FL.</t>
  </si>
  <si>
    <t>VEITUR</t>
  </si>
  <si>
    <t>JARÐVINNA</t>
  </si>
  <si>
    <t xml:space="preserve"> 2.1</t>
  </si>
  <si>
    <t xml:space="preserve"> 2.2</t>
  </si>
  <si>
    <t>Upprif á malbiki</t>
  </si>
  <si>
    <t>Sögun malbiks</t>
  </si>
  <si>
    <t>FRÁVEITULAGNIR</t>
  </si>
  <si>
    <t>Niðurföll</t>
  </si>
  <si>
    <t>Jarðstrengir lagðir í skurð</t>
  </si>
  <si>
    <t>Brunnar</t>
  </si>
  <si>
    <t>Brunnbotnar Ø1000</t>
  </si>
  <si>
    <t>Myndbandsupptökur</t>
  </si>
  <si>
    <t>m</t>
  </si>
  <si>
    <t>3.7.</t>
  </si>
  <si>
    <t>Gröftur</t>
  </si>
  <si>
    <t>GÖTULÝSING</t>
  </si>
  <si>
    <t>FJARSKIPTALAGNIR MÍLU</t>
  </si>
  <si>
    <t>Lokar og spindlar</t>
  </si>
  <si>
    <t xml:space="preserve"> 3.5</t>
  </si>
  <si>
    <t>HITAVEITULAGNIR</t>
  </si>
  <si>
    <t>KALDAVATNSLAGNIR</t>
  </si>
  <si>
    <t xml:space="preserve"> 1.1</t>
  </si>
  <si>
    <t xml:space="preserve"> 1.1.1</t>
  </si>
  <si>
    <t xml:space="preserve"> 1.1.2</t>
  </si>
  <si>
    <t>GATNAGERÐ</t>
  </si>
  <si>
    <t>Bergskeringar</t>
  </si>
  <si>
    <t>FYLLINGAR OG BURÐARLÖG</t>
  </si>
  <si>
    <t>Losun á klöpp í skurðum</t>
  </si>
  <si>
    <t>heild</t>
  </si>
  <si>
    <t>stk.</t>
  </si>
  <si>
    <t>klst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</si>
  <si>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</si>
  <si>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</si>
  <si>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stk</t>
  </si>
  <si>
    <t>Beltagrafa &gt; 30 tonn</t>
  </si>
  <si>
    <t>Beltagrafa með fleyg &gt; 30 tonn</t>
  </si>
  <si>
    <t xml:space="preserve">Verð kr. </t>
  </si>
  <si>
    <t>Þrýstiprófun</t>
  </si>
  <si>
    <t>Brunahanar</t>
  </si>
  <si>
    <t>Tenging við núverandi lagnir</t>
  </si>
  <si>
    <t>Ídráttarrrör</t>
  </si>
  <si>
    <t>Brunnkeilur Ø600/1000 ásamt upphækkunum</t>
  </si>
  <si>
    <t>Brunneiningar Ø1000</t>
  </si>
  <si>
    <t xml:space="preserve"> 2.1.2</t>
  </si>
  <si>
    <t xml:space="preserve"> 3.8.</t>
  </si>
  <si>
    <t xml:space="preserve"> 3.8.2</t>
  </si>
  <si>
    <t>3.8.</t>
  </si>
  <si>
    <t>Ljósastólpi 5 m (upp úr jörðu)</t>
  </si>
  <si>
    <t>Götuskápar</t>
  </si>
  <si>
    <t>Gröftur fyrir götum, bílastæðum, stéttum og stígum</t>
  </si>
  <si>
    <t>Fylling í götur, bílastæði, gangstéttar og göngustíga</t>
  </si>
  <si>
    <t>Gröftur fyrir frárennslislögnum</t>
  </si>
  <si>
    <t>Tengingar við núverandi kerfi</t>
  </si>
  <si>
    <t>Frauðplötur</t>
  </si>
  <si>
    <t>Jarðvegsdúkur</t>
  </si>
  <si>
    <t>Ø250 PP</t>
  </si>
  <si>
    <t>Niðurfall Ø400 með kúlurist</t>
  </si>
  <si>
    <t>Efni nýtt á verksvæðinu</t>
  </si>
  <si>
    <t xml:space="preserve"> 2.1.1</t>
  </si>
  <si>
    <t xml:space="preserve"> 2.2.1</t>
  </si>
  <si>
    <t>Ljósastólpi 6,3 m (upp úr jörðu)</t>
  </si>
  <si>
    <t>110 mm rør undir vegi</t>
  </si>
  <si>
    <t>DN80</t>
  </si>
  <si>
    <t>DN50</t>
  </si>
  <si>
    <t>Heimlagnir</t>
  </si>
  <si>
    <t>Ótengdar heimlagnir</t>
  </si>
  <si>
    <t>Niðurfall Ø400 með göturist</t>
  </si>
  <si>
    <t>3.6.2</t>
  </si>
  <si>
    <t>Færsla á ljósastólpum</t>
  </si>
  <si>
    <t>Röralögn</t>
  </si>
  <si>
    <t xml:space="preserve">Ídráttarrör </t>
  </si>
  <si>
    <t xml:space="preserve">  3.5.1</t>
  </si>
  <si>
    <t>Ferhyrndur brunnur 600x900 mm með flotloki</t>
  </si>
  <si>
    <t xml:space="preserve"> 3.4</t>
  </si>
  <si>
    <t xml:space="preserve">  3.4.2</t>
  </si>
  <si>
    <t>Kaldavatnslagnir</t>
  </si>
  <si>
    <t xml:space="preserve">  3.4.3</t>
  </si>
  <si>
    <t xml:space="preserve">  3.4.5</t>
  </si>
  <si>
    <t xml:space="preserve">  3.4.4</t>
  </si>
  <si>
    <t xml:space="preserve">  3.4.6</t>
  </si>
  <si>
    <t xml:space="preserve">  3.4.7</t>
  </si>
  <si>
    <t xml:space="preserve">  3.4.8</t>
  </si>
  <si>
    <t>Bráðabirgðatengingar</t>
  </si>
  <si>
    <t>Fráveitulagnir</t>
  </si>
  <si>
    <t>Ø300 PP</t>
  </si>
  <si>
    <t>Frágangur tenginga og langaenda</t>
  </si>
  <si>
    <t>Leka- og þrýstiprófun fráveitulagna</t>
  </si>
  <si>
    <t>Gröftur fyrir öðrum veitulögnum</t>
  </si>
  <si>
    <t>Fylling</t>
  </si>
  <si>
    <t>Söndun með frárennslislögnum</t>
  </si>
  <si>
    <t>Söndun með öðrum veitulögnum</t>
  </si>
  <si>
    <t>Burðarhæf fylling</t>
  </si>
  <si>
    <t>Tengiholur</t>
  </si>
  <si>
    <t>Lagnaendar</t>
  </si>
  <si>
    <t>Meðhöndlun núverandi lagna</t>
  </si>
  <si>
    <t>Lagnaþverun</t>
  </si>
  <si>
    <t>Gröftur samsíða lögnum</t>
  </si>
  <si>
    <t xml:space="preserve"> 3.2.8</t>
  </si>
  <si>
    <t>Þveranir</t>
  </si>
  <si>
    <t>Vegir/Götur/Gangstígar</t>
  </si>
  <si>
    <t>Ný niðurföll</t>
  </si>
  <si>
    <t xml:space="preserve"> 3.6</t>
  </si>
  <si>
    <t xml:space="preserve"> 3.8.3</t>
  </si>
  <si>
    <t xml:space="preserve"> 3.8.4</t>
  </si>
  <si>
    <t xml:space="preserve"> 3.9.</t>
  </si>
  <si>
    <t xml:space="preserve"> 3.9.2</t>
  </si>
  <si>
    <t>Fylling undir ofanvatnsrás, sandlag</t>
  </si>
  <si>
    <t>Fyllingar undir ofanvatnsrás, grúsarfylling</t>
  </si>
  <si>
    <t>Efni ekið á viðeigandi losunarstað</t>
  </si>
  <si>
    <t>Sögun</t>
  </si>
  <si>
    <t>RIF NÚVERANDI YFIRBORÐS</t>
  </si>
  <si>
    <t>Sögun kantsteins</t>
  </si>
  <si>
    <t xml:space="preserve"> 2.1.3</t>
  </si>
  <si>
    <t xml:space="preserve"> 2.1.4</t>
  </si>
  <si>
    <t xml:space="preserve"> 2.1.5</t>
  </si>
  <si>
    <t>Fögun malbiks</t>
  </si>
  <si>
    <t>Fræsing malbiks</t>
  </si>
  <si>
    <t>Upprif á steyptum kantsteini</t>
  </si>
  <si>
    <t>Förgun malbiks</t>
  </si>
  <si>
    <t>tonn</t>
  </si>
  <si>
    <t xml:space="preserve"> 2.3</t>
  </si>
  <si>
    <t xml:space="preserve"> 2.3.1</t>
  </si>
  <si>
    <t xml:space="preserve"> 2.3.3</t>
  </si>
  <si>
    <t xml:space="preserve"> 2.3.4</t>
  </si>
  <si>
    <t xml:space="preserve"> 2.3.5</t>
  </si>
  <si>
    <t>Yfirlag á styrktarlag</t>
  </si>
  <si>
    <t xml:space="preserve"> 2.3.6</t>
  </si>
  <si>
    <t>Jöfnunarlag/Mulningur</t>
  </si>
  <si>
    <t>Burðarlag</t>
  </si>
  <si>
    <t xml:space="preserve"> 2.4</t>
  </si>
  <si>
    <t xml:space="preserve"> 2.4.1</t>
  </si>
  <si>
    <t xml:space="preserve"> 2.4.2</t>
  </si>
  <si>
    <t xml:space="preserve"> 2.4.4</t>
  </si>
  <si>
    <t>ÝMISS FRÁGANGUR</t>
  </si>
  <si>
    <t>Malbikun</t>
  </si>
  <si>
    <t>Staðsteyptur kantsteinn</t>
  </si>
  <si>
    <t>Grasþakning</t>
  </si>
  <si>
    <t>Jarðvír 1x35 mm² Cu, lagður í skurð</t>
  </si>
  <si>
    <t>Ø160 PP</t>
  </si>
  <si>
    <t>DN65</t>
  </si>
  <si>
    <t>Fjöldi suða/samsetninga</t>
  </si>
  <si>
    <t>Jarðlokar með þjónustulokum</t>
  </si>
  <si>
    <t xml:space="preserve"> 3.8.5</t>
  </si>
  <si>
    <t>31mm 4xø12mm fjölpípurör lagt í skurð</t>
  </si>
  <si>
    <t>31mm 4xø12mm fjölpípurör dregið í þverunarrör</t>
  </si>
  <si>
    <t>ø12mm blástursrör lagt í skurð</t>
  </si>
  <si>
    <t>ø12mm blástursrör dregið í þverunarrör</t>
  </si>
  <si>
    <t xml:space="preserve"> 3.3</t>
  </si>
  <si>
    <t xml:space="preserve">  3.3.3</t>
  </si>
  <si>
    <t xml:space="preserve">  3.3.4</t>
  </si>
  <si>
    <t xml:space="preserve">  3.3.5</t>
  </si>
  <si>
    <t xml:space="preserve"> 3.3.5.1</t>
  </si>
  <si>
    <t xml:space="preserve">  3.3.6</t>
  </si>
  <si>
    <t xml:space="preserve">  3.3.7</t>
  </si>
  <si>
    <t xml:space="preserve"> 3.3.8</t>
  </si>
  <si>
    <t xml:space="preserve"> 3.3.9</t>
  </si>
  <si>
    <t xml:space="preserve"> 3.2.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</si>
  <si>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</si>
  <si>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</si>
  <si>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</si>
  <si>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</si>
  <si>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</si>
  <si>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</si>
  <si>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</si>
  <si>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>3.2.8.1</t>
  </si>
  <si>
    <t>Upprif og förgun á kantsteini</t>
  </si>
  <si>
    <t>Staðsteyptur kantsteinn 150 mm hár</t>
  </si>
  <si>
    <t>Jarðlokar</t>
  </si>
  <si>
    <t>Flutningur efnis á viðurkenndan losunarstað</t>
  </si>
  <si>
    <t>Lagning fjölpípuröra Mílu</t>
  </si>
  <si>
    <t>Lagning blástursröra Mílu</t>
  </si>
  <si>
    <t>3.9.</t>
  </si>
  <si>
    <t xml:space="preserve"> 3.7.</t>
  </si>
  <si>
    <t xml:space="preserve"> 3.7.2</t>
  </si>
  <si>
    <t>3.7.3</t>
  </si>
  <si>
    <t>3.7.4</t>
  </si>
  <si>
    <t>3.7.5</t>
  </si>
  <si>
    <t>3.7.6</t>
  </si>
  <si>
    <t>Einangruð stálrör</t>
  </si>
  <si>
    <t xml:space="preserve">  3.5.5</t>
  </si>
  <si>
    <t xml:space="preserve">  3.5.10</t>
  </si>
  <si>
    <t>3.5.5.1</t>
  </si>
  <si>
    <t>3.5.5.2</t>
  </si>
  <si>
    <t>Heimæðalokar</t>
  </si>
  <si>
    <t>Göngubrýr, fyrsta uppsetning</t>
  </si>
  <si>
    <t>Göngubrýr, enduruppsetning</t>
  </si>
  <si>
    <t>Ø400 PP</t>
  </si>
  <si>
    <t>Ø180mm</t>
  </si>
  <si>
    <t>DN150</t>
  </si>
  <si>
    <t>DN100</t>
  </si>
  <si>
    <t>DN40</t>
  </si>
  <si>
    <t>DN32</t>
  </si>
  <si>
    <t>Tengibrunnur Mílu</t>
  </si>
  <si>
    <t>Lagning röra Ljósleiðarans</t>
  </si>
  <si>
    <t>FJARSKIPTALAGNIR LJÓSLEIÐARANS</t>
  </si>
  <si>
    <t>Jarðstrengir 4x50 mm² Al, lagður í skurð</t>
  </si>
  <si>
    <t>Ljósastólpar (verkkaupi útvegar stólpa)</t>
  </si>
  <si>
    <t>Götuljósalampar (verkkaupi útvegar lampa)</t>
  </si>
  <si>
    <t>Ísráttarrör</t>
  </si>
  <si>
    <t>Tengiskápar</t>
  </si>
  <si>
    <t xml:space="preserve"> 3.6.3</t>
  </si>
  <si>
    <t xml:space="preserve"> 3.6.4</t>
  </si>
  <si>
    <t>Jarðstrengir og jarðvírar</t>
  </si>
  <si>
    <t xml:space="preserve"> 3.6.5</t>
  </si>
  <si>
    <t>Fjarlægja eldri strengi</t>
  </si>
  <si>
    <t>RAFLAGNIR</t>
  </si>
  <si>
    <t xml:space="preserve"> 1.1.4</t>
  </si>
  <si>
    <t>Hreinsun á tækjum</t>
  </si>
  <si>
    <t xml:space="preserve"> 1.1.5</t>
  </si>
  <si>
    <t>Merking vinnusvæða</t>
  </si>
  <si>
    <t>Upprif á malbiki 50 -150 mm</t>
  </si>
  <si>
    <t>Upprif á gróðri</t>
  </si>
  <si>
    <t>Uppsetning götuskápa</t>
  </si>
  <si>
    <t>Efni ekið á tipp á Hnoðraholti úr bergskeringum</t>
  </si>
  <si>
    <t>Fylling úr bergskeringu/skeringu</t>
  </si>
  <si>
    <t>Fylling með aðkeyrðu efni</t>
  </si>
  <si>
    <t>Vaxtarlag á grassvæðum</t>
  </si>
  <si>
    <t xml:space="preserve"> 2.4.5</t>
  </si>
  <si>
    <t>Styrktarlag í götur, aðkeyrt</t>
  </si>
  <si>
    <t xml:space="preserve"> 2.1.6</t>
  </si>
  <si>
    <t>Upprif á hellum til endurnota innan svæðis + bretti</t>
  </si>
  <si>
    <t>Styrktarlag í göngustíga, aðkeyrt</t>
  </si>
  <si>
    <t>Ø90 PE SDR 17</t>
  </si>
  <si>
    <t>Ø500 PP</t>
  </si>
  <si>
    <t xml:space="preserve"> 3.3.5.2</t>
  </si>
  <si>
    <t>Lokun, upprif og færsla niðurfalla</t>
  </si>
  <si>
    <t>Færsla niðurfalla við Arnarnesveg</t>
  </si>
  <si>
    <t>Ø90 PE SDR 17, leka-og þrýstiprófun</t>
  </si>
  <si>
    <t>Ø250 PP, lekaprófun</t>
  </si>
  <si>
    <t>Ø300 PP, lekaprófun</t>
  </si>
  <si>
    <t>Ø400 PP, lekaprófun</t>
  </si>
  <si>
    <t>Ø500 PP, lekaprófun</t>
  </si>
  <si>
    <t>Ø63mm</t>
  </si>
  <si>
    <t>Ø225mm</t>
  </si>
  <si>
    <t>Tenging Tp01</t>
  </si>
  <si>
    <t>Lokar og spindlar DN63</t>
  </si>
  <si>
    <t>Lokar og spindlar DN180</t>
  </si>
  <si>
    <t>Lokar og spindlar DN225</t>
  </si>
  <si>
    <t>600x900cm jarðbrunnur 12t</t>
  </si>
  <si>
    <t>Heimtaugarör 10mm</t>
  </si>
  <si>
    <t>Heimtaugarör 14mm</t>
  </si>
  <si>
    <t>Fjölpípurör 50mm (7x12mm)</t>
  </si>
  <si>
    <t>Ø110mm</t>
  </si>
  <si>
    <t>Ferhyrndur brunnur 900x900 mm</t>
  </si>
  <si>
    <t>ø75mm PVC-rör lagt í skurð</t>
  </si>
  <si>
    <t>ø110mm PVC-rör lagt í skurð</t>
  </si>
  <si>
    <t>43mm 14xø7mm+2xø7mm fjölpípurör lagt í skurð</t>
  </si>
  <si>
    <t>43mm 14xø7mm+2xø7mm fjölpípurör dregið í þverunarrör</t>
  </si>
  <si>
    <t>ø7mm blástursrör lagt í skurð</t>
  </si>
  <si>
    <t>ø7mm blástursrör dregið í þverunarrör</t>
  </si>
  <si>
    <t>Þverun gangstígar v. Reykjanesbraut</t>
  </si>
  <si>
    <t>DN25</t>
  </si>
  <si>
    <t>DN125</t>
  </si>
  <si>
    <t>DN200</t>
  </si>
  <si>
    <t>DN250</t>
  </si>
  <si>
    <t>m. 2 þjónustulokum</t>
  </si>
  <si>
    <t>m. 1 þjónustuloka</t>
  </si>
  <si>
    <t>Skápur fyrir þrýstiminnkara</t>
  </si>
  <si>
    <t>Uppsetning á skáp</t>
  </si>
  <si>
    <t>Tenging við fráveitubrunn</t>
  </si>
  <si>
    <t>AC16: Malbik 50 mm í gotu</t>
  </si>
  <si>
    <t xml:space="preserve">Ídráttarrör ø110 mm </t>
  </si>
  <si>
    <t>Uppsetning tengisk.skv. verklýsingu og teikningum</t>
  </si>
  <si>
    <t xml:space="preserve">Jarðvír OR 25 mm²  </t>
  </si>
  <si>
    <t xml:space="preserve">Jarðvír 50 mm²  </t>
  </si>
  <si>
    <t>Jarðstrengur 4x240 Al</t>
  </si>
  <si>
    <t>Jarðstrengur 4x150 Al</t>
  </si>
  <si>
    <t>Jarðstrengur 4x50 Al</t>
  </si>
  <si>
    <t>Jarðstrengur 4x25 Al</t>
  </si>
  <si>
    <t xml:space="preserve"> 3.6.6.2</t>
  </si>
  <si>
    <t>Flutningur efnis á tipp innan svæðis</t>
  </si>
  <si>
    <t>Rofvarnafylling við enda regnvatnslagna</t>
  </si>
  <si>
    <t>Tengiholur fyrir háspennu &gt;10m3</t>
  </si>
  <si>
    <t>Tenging Tp08 og tp09, við núv. brunna</t>
  </si>
  <si>
    <t>Tenging Tp02 - tp07, við núv. lagnaenda</t>
  </si>
  <si>
    <t>Tenging Tp10, tenging núv. lagnar við nýja</t>
  </si>
  <si>
    <t>Tengibúnaður í stólpa m. 1 vari og tengingar</t>
  </si>
  <si>
    <t>Ljósastólpi 4 m (upp úr jörðu)</t>
  </si>
  <si>
    <t>Lampi 1, uppsetning á 6.3m stólpa</t>
  </si>
  <si>
    <t>Lampi 2, uppsetning á 5m stólpa</t>
  </si>
  <si>
    <t>Lampi 3, uppsetning á 4m stólpa</t>
  </si>
  <si>
    <t>Færsla á ljósastólpum 5m</t>
  </si>
  <si>
    <t>Færsla á ljósastólpum 10m</t>
  </si>
  <si>
    <t xml:space="preserve"> 1.1.3</t>
  </si>
  <si>
    <t>Upprif á hellu- og steinlögn</t>
  </si>
  <si>
    <t xml:space="preserve"> 2.1.7</t>
  </si>
  <si>
    <t xml:space="preserve"> 2.1.8</t>
  </si>
  <si>
    <t>Upprif á tröppum</t>
  </si>
  <si>
    <t>Upprif á tröppum með handriði</t>
  </si>
  <si>
    <t>Upprif og förgun á gróðri</t>
  </si>
  <si>
    <t xml:space="preserve"> 2.2.2</t>
  </si>
  <si>
    <t xml:space="preserve"> 2.3.2</t>
  </si>
  <si>
    <t xml:space="preserve"> 2.4.3</t>
  </si>
  <si>
    <t>Tröppur</t>
  </si>
  <si>
    <t>Enduruppsetning á tröppum og handriði</t>
  </si>
  <si>
    <t xml:space="preserve"> 2.5</t>
  </si>
  <si>
    <t>UMFERÐARMERKI, UNDIRSTÖÐUR OG UPPSETNING</t>
  </si>
  <si>
    <t xml:space="preserve"> 2.5.1</t>
  </si>
  <si>
    <t>Niðurtekt á umferðarskiltum</t>
  </si>
  <si>
    <t xml:space="preserve"> 2.5.4</t>
  </si>
  <si>
    <t>Undirstöður fyrir umferðarmerki (skiltasteinar)</t>
  </si>
  <si>
    <t>Upprif</t>
  </si>
  <si>
    <t>Niðursetning</t>
  </si>
  <si>
    <t xml:space="preserve"> 2.5.5</t>
  </si>
  <si>
    <t>Rör</t>
  </si>
  <si>
    <t>Enduruppsetning röra</t>
  </si>
  <si>
    <t>Uppsetning umferðarmerkja</t>
  </si>
  <si>
    <t xml:space="preserve"> 2.5.6</t>
  </si>
  <si>
    <t>Uppsetning umferðarmerkja á rör</t>
  </si>
  <si>
    <t>YFIRBORÐSMERKINGAR</t>
  </si>
  <si>
    <t xml:space="preserve"> 2.6</t>
  </si>
  <si>
    <t xml:space="preserve"> 2.6.1</t>
  </si>
  <si>
    <t xml:space="preserve"> 2.6.2</t>
  </si>
  <si>
    <t>Akreinalínur</t>
  </si>
  <si>
    <r>
      <t>Kantlína; óbrotin b=0,1m (0,1m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per lengdarmetra)</t>
    </r>
  </si>
  <si>
    <t>Ýmsar stakar merkingar</t>
  </si>
  <si>
    <t>Biðskylduþríhyrningar</t>
  </si>
  <si>
    <t>BRL16: Malbik 50 mm í gotu</t>
  </si>
  <si>
    <t>AC11: Malbik 50 mm með 25% endurunnu í göngustíga</t>
  </si>
  <si>
    <t>Lokar</t>
  </si>
  <si>
    <t>3.5.13.1</t>
  </si>
  <si>
    <t xml:space="preserve">  3.5.13</t>
  </si>
  <si>
    <t xml:space="preserve">  3.5.14</t>
  </si>
  <si>
    <t>Eldri strengir fjarlægðir skv. Verklýsingu</t>
  </si>
  <si>
    <t>Skv.  teikningum 15m hankir inn á lóð</t>
  </si>
  <si>
    <t>3.7.7</t>
  </si>
  <si>
    <t>Lagning ídráttarröra Mílu</t>
  </si>
  <si>
    <t>3.9.2.1</t>
  </si>
  <si>
    <t>3.9.2.2</t>
  </si>
  <si>
    <t xml:space="preserve"> 3.9.3</t>
  </si>
  <si>
    <t xml:space="preserve"> 4.2.2</t>
  </si>
  <si>
    <t>4.2.1          SAFNBLAÐ</t>
  </si>
  <si>
    <t>Tengingar strengja inná tengipunkta í skápum</t>
  </si>
  <si>
    <t>Umsókn um heimtaug, samskipti við veitufyrirtæki og úttekt</t>
  </si>
  <si>
    <t>Lagning PEX lagnar</t>
  </si>
  <si>
    <t>Jarðstrengir 5x16 mm² Al, lagður í skurð</t>
  </si>
  <si>
    <t>Jarðstrengir 5x16 mm² Al, dreginn í rör</t>
  </si>
  <si>
    <t>Hjólagrafa</t>
  </si>
</sst>
</file>

<file path=xl/styles.xml><?xml version="1.0" encoding="utf-8"?>
<styleSheet xmlns="http://schemas.openxmlformats.org/spreadsheetml/2006/main">
  <numFmts count="6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#,##0\ &quot;ISK&quot;;\-#,##0\ &quot;ISK&quot;"/>
    <numFmt numFmtId="181" formatCode="#,##0\ &quot;ISK&quot;;[Red]\-#,##0\ &quot;ISK&quot;"/>
    <numFmt numFmtId="182" formatCode="#,##0.00\ &quot;ISK&quot;;\-#,##0.00\ &quot;ISK&quot;"/>
    <numFmt numFmtId="183" formatCode="#,##0.00\ &quot;ISK&quot;;[Red]\-#,##0.00\ &quot;ISK&quot;"/>
    <numFmt numFmtId="184" formatCode="_-* #,##0\ &quot;ISK&quot;_-;\-* #,##0\ &quot;ISK&quot;_-;_-* &quot;-&quot;\ &quot;ISK&quot;_-;_-@_-"/>
    <numFmt numFmtId="185" formatCode="_-* #,##0\ _I_S_K_-;\-* #,##0\ _I_S_K_-;_-* &quot;-&quot;\ _I_S_K_-;_-@_-"/>
    <numFmt numFmtId="186" formatCode="_-* #,##0.00\ &quot;ISK&quot;_-;\-* #,##0.00\ &quot;ISK&quot;_-;_-* &quot;-&quot;??\ &quot;ISK&quot;_-;_-@_-"/>
    <numFmt numFmtId="187" formatCode="_-* #,##0.00\ _I_S_K_-;\-* #,##0.00\ _I_S_K_-;_-* &quot;-&quot;??\ _I_S_K_-;_-@_-"/>
    <numFmt numFmtId="188" formatCode="_-* #,##0\ _k_r_-;\-* #,##0\ _k_r_-;_-* &quot;-&quot;\ _k_r_-;_-@_-"/>
    <numFmt numFmtId="189" formatCode="_-* #,##0.00\ _k_r_-;\-* #,##0.00\ _k_r_-;_-* &quot;-&quot;??\ _k_r_-;_-@_-"/>
    <numFmt numFmtId="190" formatCode="dd\.mm\.yyyy"/>
    <numFmt numFmtId="191" formatCode="dd\.mmm\.yy"/>
    <numFmt numFmtId="192" formatCode="dd\.mmm"/>
    <numFmt numFmtId="193" formatCode="mmm\.yy"/>
    <numFmt numFmtId="194" formatCode="dd\.mm\.yyyy\ h:mm"/>
    <numFmt numFmtId="195" formatCode="0.0%"/>
    <numFmt numFmtId="196" formatCode="0.0"/>
    <numFmt numFmtId="197" formatCode=";#,##0;"/>
    <numFmt numFmtId="198" formatCode="#,##0.0"/>
    <numFmt numFmtId="199" formatCode=";;"/>
    <numFmt numFmtId="200" formatCode="#,##0.000"/>
    <numFmt numFmtId="201" formatCode="0.0000"/>
    <numFmt numFmtId="202" formatCode="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&quot;#.##0&quot;"/>
    <numFmt numFmtId="207" formatCode="&quot;&quot;"/>
    <numFmt numFmtId="208" formatCode="[$-40F]d\.\ mmmm\ yyyy"/>
    <numFmt numFmtId="209" formatCode="0.00_)"/>
    <numFmt numFmtId="210" formatCode="_-* #,##0\ _k_r_-;\-* #,##0\ _k_r_-;_-* &quot;-&quot;??\ _k_r_-;_-@_-"/>
    <numFmt numFmtId="211" formatCode="[$€-2]\ #,##0.00_);[Red]\([$€-2]\ #,##0.00\)"/>
    <numFmt numFmtId="212" formatCode="#,##0.0\ _k_r_.;[Red]\-#,##0.0\ _k_r_."/>
    <numFmt numFmtId="213" formatCode="#,##0.0000"/>
    <numFmt numFmtId="214" formatCode="#,##0.00000"/>
    <numFmt numFmtId="215" formatCode="#,##0\ &quot;kr.&quot;"/>
    <numFmt numFmtId="216" formatCode="0."/>
    <numFmt numFmtId="217" formatCode="&quot;Útboðsnúmer &quot;\ #"/>
    <numFmt numFmtId="218" formatCode="#,000"/>
    <numFmt numFmtId="219" formatCode="0\ &quot;m²&quot;"/>
    <numFmt numFmtId="220" formatCode="#,###\ &quot;kr/m²&quot;"/>
    <numFmt numFmtId="221" formatCode="#"/>
  </numFmts>
  <fonts count="63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b/>
      <sz val="10"/>
      <color indexed="8"/>
      <name val="Arial Black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3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3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3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3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3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3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3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3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3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4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4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4" fillId="2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4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4" fillId="2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4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4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4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4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4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4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5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7" fillId="41" borderId="0">
      <alignment/>
      <protection/>
    </xf>
    <xf numFmtId="0" fontId="46" fillId="42" borderId="1" applyNumberFormat="0" applyAlignment="0" applyProtection="0"/>
    <xf numFmtId="0" fontId="23" fillId="41" borderId="2" applyNumberFormat="0" applyAlignment="0" applyProtection="0"/>
    <xf numFmtId="0" fontId="23" fillId="41" borderId="2" applyNumberFormat="0" applyAlignment="0" applyProtection="0"/>
    <xf numFmtId="0" fontId="47" fillId="43" borderId="3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 applyNumberFormat="0">
      <alignment horizontal="left"/>
      <protection/>
    </xf>
    <xf numFmtId="49" fontId="37" fillId="0" borderId="0" applyNumberFormat="0" applyAlignment="0">
      <protection/>
    </xf>
    <xf numFmtId="0" fontId="50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1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2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46" borderId="1" applyNumberFormat="0" applyAlignment="0" applyProtection="0"/>
    <xf numFmtId="0" fontId="30" fillId="16" borderId="2" applyNumberFormat="0" applyAlignment="0" applyProtection="0"/>
    <xf numFmtId="0" fontId="30" fillId="16" borderId="2" applyNumberFormat="0" applyAlignment="0" applyProtection="0"/>
    <xf numFmtId="0" fontId="54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5" fillId="4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209" fontId="1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56" fillId="42" borderId="15" applyNumberFormat="0" applyAlignment="0" applyProtection="0"/>
    <xf numFmtId="0" fontId="33" fillId="41" borderId="16" applyNumberFormat="0" applyAlignment="0" applyProtection="0"/>
    <xf numFmtId="0" fontId="33" fillId="4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41" borderId="17" applyBorder="0">
      <alignment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8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191" applyFont="1">
      <alignment/>
      <protection/>
    </xf>
    <xf numFmtId="3" fontId="5" fillId="0" borderId="2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14" fontId="5" fillId="0" borderId="0" xfId="0" applyNumberFormat="1" applyFont="1" applyAlignment="1">
      <alignment/>
    </xf>
    <xf numFmtId="0" fontId="11" fillId="0" borderId="0" xfId="0" applyFont="1" applyAlignment="1">
      <alignment/>
    </xf>
    <xf numFmtId="16" fontId="5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3" fontId="10" fillId="0" borderId="0" xfId="116" applyNumberFormat="1" applyFont="1" applyFill="1" applyBorder="1" applyProtection="1">
      <alignment/>
      <protection/>
    </xf>
    <xf numFmtId="3" fontId="10" fillId="0" borderId="0" xfId="116" applyNumberFormat="1" applyFont="1" applyBorder="1" applyAlignment="1">
      <alignment horizontal="center"/>
      <protection/>
    </xf>
    <xf numFmtId="3" fontId="10" fillId="0" borderId="0" xfId="116" applyNumberFormat="1" applyFont="1" applyBorder="1">
      <alignment/>
      <protection/>
    </xf>
    <xf numFmtId="0" fontId="10" fillId="0" borderId="0" xfId="191" applyFont="1">
      <alignment/>
      <protection/>
    </xf>
    <xf numFmtId="3" fontId="10" fillId="16" borderId="20" xfId="116" applyNumberFormat="1" applyFont="1" applyFill="1" applyBorder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4" fontId="12" fillId="0" borderId="0" xfId="191" applyNumberFormat="1" applyFont="1" applyFill="1" applyAlignment="1">
      <alignment horizontal="right"/>
      <protection/>
    </xf>
    <xf numFmtId="0" fontId="10" fillId="0" borderId="0" xfId="191" applyFont="1" applyFill="1" applyAlignment="1">
      <alignment horizontal="left"/>
      <protection/>
    </xf>
    <xf numFmtId="0" fontId="10" fillId="0" borderId="0" xfId="0" applyFont="1" applyFill="1" applyAlignment="1">
      <alignment horizontal="center"/>
    </xf>
    <xf numFmtId="3" fontId="10" fillId="0" borderId="0" xfId="191" applyNumberFormat="1" applyFont="1" applyFill="1" applyProtection="1">
      <alignment/>
      <protection/>
    </xf>
    <xf numFmtId="3" fontId="12" fillId="0" borderId="0" xfId="191" applyNumberFormat="1" applyFont="1" applyFill="1" applyAlignment="1">
      <alignment horizontal="center"/>
      <protection/>
    </xf>
    <xf numFmtId="3" fontId="12" fillId="0" borderId="20" xfId="191" applyNumberFormat="1" applyFont="1" applyFill="1" applyBorder="1">
      <alignment/>
      <protection/>
    </xf>
    <xf numFmtId="0" fontId="10" fillId="0" borderId="0" xfId="191" applyFont="1" applyFill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0" fillId="16" borderId="20" xfId="0" applyNumberFormat="1" applyFont="1" applyFill="1" applyBorder="1" applyAlignment="1" applyProtection="1">
      <alignment/>
      <protection locked="0"/>
    </xf>
    <xf numFmtId="3" fontId="10" fillId="0" borderId="0" xfId="116" applyNumberFormat="1" applyFont="1" applyFill="1" applyAlignment="1">
      <alignment horizontal="center"/>
      <protection/>
    </xf>
    <xf numFmtId="3" fontId="10" fillId="0" borderId="2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20" xfId="0" applyFont="1" applyFill="1" applyBorder="1" applyAlignment="1" applyProtection="1">
      <alignment/>
      <protection/>
    </xf>
    <xf numFmtId="198" fontId="10" fillId="0" borderId="20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3" fontId="10" fillId="0" borderId="20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center"/>
      <protection/>
    </xf>
    <xf numFmtId="3" fontId="10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98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center"/>
      <protection/>
    </xf>
    <xf numFmtId="0" fontId="12" fillId="0" borderId="0" xfId="191" applyFont="1" applyFill="1" applyProtection="1">
      <alignment/>
      <protection/>
    </xf>
    <xf numFmtId="0" fontId="10" fillId="0" borderId="0" xfId="191" applyFont="1" applyFill="1" applyAlignment="1" applyProtection="1">
      <alignment horizontal="center"/>
      <protection/>
    </xf>
    <xf numFmtId="3" fontId="10" fillId="0" borderId="0" xfId="191" applyNumberFormat="1" applyFont="1" applyFill="1" applyAlignment="1" applyProtection="1">
      <alignment horizontal="center"/>
      <protection/>
    </xf>
    <xf numFmtId="0" fontId="10" fillId="0" borderId="0" xfId="191" applyFont="1" applyFill="1" applyProtection="1">
      <alignment/>
      <protection/>
    </xf>
    <xf numFmtId="0" fontId="10" fillId="0" borderId="0" xfId="116" applyFont="1" applyFill="1" applyAlignment="1" applyProtection="1">
      <alignment horizontal="center"/>
      <protection/>
    </xf>
    <xf numFmtId="3" fontId="10" fillId="0" borderId="0" xfId="116" applyNumberFormat="1" applyFont="1" applyFill="1" applyAlignment="1" applyProtection="1">
      <alignment horizontal="center"/>
      <protection/>
    </xf>
    <xf numFmtId="3" fontId="10" fillId="0" borderId="20" xfId="116" applyNumberFormat="1" applyFont="1" applyFill="1" applyBorder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 horizontal="center"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/>
      <protection/>
    </xf>
    <xf numFmtId="198" fontId="10" fillId="0" borderId="0" xfId="0" applyNumberFormat="1" applyFont="1" applyFill="1" applyAlignment="1" applyProtection="1">
      <alignment horizontal="right"/>
      <protection/>
    </xf>
    <xf numFmtId="3" fontId="10" fillId="0" borderId="24" xfId="0" applyNumberFormat="1" applyFont="1" applyFill="1" applyBorder="1" applyAlignment="1" applyProtection="1">
      <alignment/>
      <protection/>
    </xf>
    <xf numFmtId="16" fontId="12" fillId="0" borderId="0" xfId="0" applyNumberFormat="1" applyFont="1" applyFill="1" applyAlignment="1" applyProtection="1">
      <alignment horizontal="right"/>
      <protection/>
    </xf>
    <xf numFmtId="3" fontId="12" fillId="0" borderId="0" xfId="191" applyNumberFormat="1" applyFont="1" applyFill="1" applyBorder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14" fontId="12" fillId="0" borderId="0" xfId="191" applyNumberFormat="1" applyFont="1" applyFill="1">
      <alignment/>
      <protection/>
    </xf>
    <xf numFmtId="0" fontId="12" fillId="0" borderId="0" xfId="191" applyFont="1" applyFill="1">
      <alignment/>
      <protection/>
    </xf>
    <xf numFmtId="0" fontId="10" fillId="0" borderId="0" xfId="116" applyFont="1" applyFill="1" applyBorder="1" applyAlignment="1">
      <alignment horizontal="center"/>
      <protection/>
    </xf>
    <xf numFmtId="3" fontId="10" fillId="0" borderId="0" xfId="116" applyNumberFormat="1" applyFont="1" applyFill="1" applyAlignment="1">
      <alignment horizontal="right"/>
      <protection/>
    </xf>
    <xf numFmtId="3" fontId="12" fillId="0" borderId="0" xfId="0" applyNumberFormat="1" applyFont="1" applyFill="1" applyAlignment="1" applyProtection="1">
      <alignment horizontal="right"/>
      <protection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" fontId="12" fillId="0" borderId="20" xfId="0" applyNumberFormat="1" applyFont="1" applyFill="1" applyBorder="1" applyAlignment="1" applyProtection="1">
      <alignment/>
      <protection/>
    </xf>
    <xf numFmtId="16" fontId="12" fillId="0" borderId="0" xfId="191" applyNumberFormat="1" applyFont="1" applyFill="1" applyProtection="1">
      <alignment/>
      <protection/>
    </xf>
    <xf numFmtId="0" fontId="10" fillId="0" borderId="0" xfId="116" applyFont="1" applyFill="1" applyAlignment="1">
      <alignment horizontal="center"/>
      <protection/>
    </xf>
    <xf numFmtId="3" fontId="10" fillId="0" borderId="0" xfId="116" applyNumberFormat="1" applyFont="1" applyFill="1" applyBorder="1" applyAlignment="1">
      <alignment horizontal="center"/>
      <protection/>
    </xf>
    <xf numFmtId="3" fontId="10" fillId="0" borderId="0" xfId="116" applyNumberFormat="1" applyFont="1" applyFill="1" applyBorder="1">
      <alignment/>
      <protection/>
    </xf>
    <xf numFmtId="0" fontId="10" fillId="0" borderId="0" xfId="192" applyFont="1" applyAlignment="1" applyProtection="1">
      <alignment horizontal="center"/>
      <protection/>
    </xf>
    <xf numFmtId="0" fontId="10" fillId="0" borderId="0" xfId="193" applyNumberFormat="1" applyFont="1" applyFill="1" applyAlignment="1" applyProtection="1">
      <alignment horizontal="center"/>
      <protection/>
    </xf>
    <xf numFmtId="0" fontId="10" fillId="0" borderId="0" xfId="192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0" fillId="0" borderId="0" xfId="192" applyFont="1" applyFill="1" applyAlignment="1" applyProtection="1">
      <alignment horizontal="center"/>
      <protection/>
    </xf>
    <xf numFmtId="49" fontId="10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/>
    </xf>
    <xf numFmtId="49" fontId="12" fillId="0" borderId="0" xfId="191" applyNumberFormat="1" applyFont="1" applyFill="1">
      <alignment/>
      <protection/>
    </xf>
    <xf numFmtId="0" fontId="10" fillId="0" borderId="0" xfId="169" applyFont="1" applyFill="1" applyProtection="1">
      <alignment/>
      <protection/>
    </xf>
    <xf numFmtId="0" fontId="12" fillId="0" borderId="0" xfId="169" applyFont="1" applyFill="1" applyBorder="1">
      <alignment/>
      <protection/>
    </xf>
    <xf numFmtId="0" fontId="12" fillId="0" borderId="0" xfId="169" applyFont="1" applyFill="1" applyProtection="1">
      <alignment/>
      <protection/>
    </xf>
    <xf numFmtId="14" fontId="60" fillId="0" borderId="0" xfId="191" applyNumberFormat="1" applyFont="1" applyFill="1">
      <alignment/>
      <protection/>
    </xf>
    <xf numFmtId="0" fontId="12" fillId="0" borderId="0" xfId="191" applyFont="1" applyFill="1" applyBorder="1" applyProtection="1">
      <alignment/>
      <protection/>
    </xf>
    <xf numFmtId="0" fontId="10" fillId="0" borderId="0" xfId="191" applyFont="1" applyFill="1" applyBorder="1" applyProtection="1">
      <alignment/>
      <protection/>
    </xf>
    <xf numFmtId="3" fontId="10" fillId="0" borderId="0" xfId="192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3" fontId="12" fillId="0" borderId="23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40" fillId="0" borderId="0" xfId="163" applyFont="1" applyFill="1" applyAlignment="1">
      <alignment horizontal="center"/>
      <protection/>
    </xf>
    <xf numFmtId="198" fontId="10" fillId="0" borderId="23" xfId="0" applyNumberFormat="1" applyFont="1" applyFill="1" applyBorder="1" applyAlignment="1" applyProtection="1">
      <alignment horizontal="center"/>
      <protection/>
    </xf>
    <xf numFmtId="3" fontId="10" fillId="0" borderId="23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3" fontId="10" fillId="0" borderId="22" xfId="0" applyNumberFormat="1" applyFont="1" applyFill="1" applyBorder="1" applyAlignment="1" applyProtection="1">
      <alignment/>
      <protection/>
    </xf>
    <xf numFmtId="3" fontId="10" fillId="0" borderId="23" xfId="0" applyNumberFormat="1" applyFont="1" applyFill="1" applyBorder="1" applyAlignment="1" applyProtection="1">
      <alignment/>
      <protection/>
    </xf>
    <xf numFmtId="3" fontId="10" fillId="16" borderId="23" xfId="116" applyNumberFormat="1" applyFont="1" applyFill="1" applyBorder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/>
    </xf>
    <xf numFmtId="0" fontId="10" fillId="0" borderId="0" xfId="193" applyNumberFormat="1" applyFont="1" applyFill="1" applyBorder="1" applyAlignment="1" applyProtection="1">
      <alignment horizontal="center"/>
      <protection/>
    </xf>
    <xf numFmtId="0" fontId="12" fillId="0" borderId="0" xfId="191" applyFont="1" applyFill="1" applyBorder="1" applyAlignment="1" applyProtection="1">
      <alignment horizontal="left"/>
      <protection/>
    </xf>
    <xf numFmtId="49" fontId="61" fillId="0" borderId="0" xfId="0" applyNumberFormat="1" applyFont="1" applyFill="1" applyAlignment="1">
      <alignment/>
    </xf>
    <xf numFmtId="0" fontId="10" fillId="0" borderId="0" xfId="191" applyFont="1" applyFill="1" applyBorder="1">
      <alignment/>
      <protection/>
    </xf>
    <xf numFmtId="0" fontId="10" fillId="0" borderId="0" xfId="191" applyFont="1" applyFill="1" applyBorder="1" applyAlignment="1" applyProtection="1">
      <alignment horizontal="left"/>
      <protection/>
    </xf>
    <xf numFmtId="0" fontId="10" fillId="0" borderId="0" xfId="192" applyFont="1" applyAlignment="1">
      <alignment horizontal="center"/>
      <protection/>
    </xf>
    <xf numFmtId="0" fontId="10" fillId="0" borderId="0" xfId="0" applyFont="1" applyAlignment="1">
      <alignment horizontal="center"/>
    </xf>
    <xf numFmtId="3" fontId="10" fillId="0" borderId="0" xfId="191" applyNumberFormat="1" applyFont="1">
      <alignment/>
      <protection/>
    </xf>
    <xf numFmtId="3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0" fillId="0" borderId="20" xfId="116" applyNumberFormat="1" applyFont="1" applyBorder="1">
      <alignment/>
      <protection/>
    </xf>
    <xf numFmtId="3" fontId="10" fillId="0" borderId="0" xfId="192" applyNumberFormat="1" applyFont="1" applyAlignment="1">
      <alignment horizontal="center"/>
      <protection/>
    </xf>
    <xf numFmtId="0" fontId="10" fillId="0" borderId="0" xfId="169" applyFont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3" fontId="10" fillId="16" borderId="20" xfId="116" applyNumberFormat="1" applyFont="1" applyFill="1" applyBorder="1" applyAlignment="1" applyProtection="1">
      <alignment horizontal="right"/>
      <protection locked="0"/>
    </xf>
    <xf numFmtId="3" fontId="10" fillId="0" borderId="0" xfId="116" applyNumberFormat="1" applyFont="1" applyFill="1" applyBorder="1" applyAlignment="1" applyProtection="1">
      <alignment horizontal="right"/>
      <protection/>
    </xf>
    <xf numFmtId="3" fontId="10" fillId="16" borderId="2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 applyProtection="1">
      <alignment horizontal="right"/>
      <protection/>
    </xf>
    <xf numFmtId="3" fontId="10" fillId="16" borderId="23" xfId="0" applyNumberFormat="1" applyFont="1" applyFill="1" applyBorder="1" applyAlignment="1" applyProtection="1">
      <alignment horizontal="right"/>
      <protection locked="0"/>
    </xf>
    <xf numFmtId="0" fontId="10" fillId="0" borderId="0" xfId="116" applyFont="1" applyFill="1" applyAlignment="1">
      <alignment horizontal="right"/>
      <protection/>
    </xf>
    <xf numFmtId="0" fontId="12" fillId="0" borderId="0" xfId="0" applyFont="1" applyFill="1" applyAlignment="1">
      <alignment vertical="center"/>
    </xf>
    <xf numFmtId="0" fontId="10" fillId="0" borderId="0" xfId="192" applyFont="1" applyFill="1" applyAlignment="1">
      <alignment horizontal="center"/>
      <protection/>
    </xf>
    <xf numFmtId="3" fontId="10" fillId="0" borderId="0" xfId="191" applyNumberFormat="1" applyFont="1" applyFill="1" applyAlignment="1">
      <alignment horizontal="center"/>
      <protection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 applyProtection="1">
      <alignment horizontal="left"/>
      <protection/>
    </xf>
    <xf numFmtId="3" fontId="10" fillId="0" borderId="0" xfId="0" applyNumberFormat="1" applyFont="1" applyAlignment="1">
      <alignment/>
    </xf>
    <xf numFmtId="3" fontId="10" fillId="0" borderId="20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4" fontId="12" fillId="0" borderId="0" xfId="191" applyNumberFormat="1" applyFont="1" applyAlignment="1">
      <alignment horizontal="right"/>
      <protection/>
    </xf>
    <xf numFmtId="0" fontId="10" fillId="0" borderId="0" xfId="191" applyFont="1" applyAlignment="1">
      <alignment horizontal="left"/>
      <protection/>
    </xf>
    <xf numFmtId="3" fontId="12" fillId="0" borderId="0" xfId="191" applyNumberFormat="1" applyFont="1" applyAlignment="1">
      <alignment horizontal="center"/>
      <protection/>
    </xf>
    <xf numFmtId="3" fontId="12" fillId="0" borderId="20" xfId="191" applyNumberFormat="1" applyFont="1" applyBorder="1">
      <alignment/>
      <protection/>
    </xf>
    <xf numFmtId="3" fontId="0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3" fontId="10" fillId="16" borderId="20" xfId="118" applyNumberFormat="1" applyFont="1" applyFill="1" applyBorder="1" applyAlignment="1" applyProtection="1">
      <alignment/>
      <protection locked="0"/>
    </xf>
    <xf numFmtId="0" fontId="12" fillId="0" borderId="0" xfId="191" applyFont="1" applyAlignment="1">
      <alignment/>
      <protection/>
    </xf>
    <xf numFmtId="14" fontId="12" fillId="0" borderId="0" xfId="191" applyNumberFormat="1" applyFont="1" applyFill="1" applyAlignment="1">
      <alignment/>
      <protection/>
    </xf>
    <xf numFmtId="0" fontId="10" fillId="0" borderId="0" xfId="193" applyFont="1">
      <alignment/>
      <protection/>
    </xf>
    <xf numFmtId="3" fontId="1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191" applyFont="1">
      <alignment/>
      <protection/>
    </xf>
    <xf numFmtId="0" fontId="10" fillId="0" borderId="0" xfId="116" applyFont="1">
      <alignment/>
      <protection/>
    </xf>
    <xf numFmtId="16" fontId="11" fillId="0" borderId="0" xfId="0" applyNumberFormat="1" applyFont="1" applyAlignment="1" applyProtection="1">
      <alignment horizontal="left"/>
      <protection/>
    </xf>
    <xf numFmtId="3" fontId="10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</cellXfs>
  <cellStyles count="213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Brunnabil" xfId="90"/>
    <cellStyle name="Calculation" xfId="91"/>
    <cellStyle name="Calculation 2" xfId="92"/>
    <cellStyle name="Calculation 2 2" xfId="93"/>
    <cellStyle name="Check Cell" xfId="94"/>
    <cellStyle name="Check Cell 2" xfId="95"/>
    <cellStyle name="Check Cell 2 2" xfId="96"/>
    <cellStyle name="Comma" xfId="97"/>
    <cellStyle name="Comma [0]" xfId="98"/>
    <cellStyle name="Currency" xfId="99"/>
    <cellStyle name="Currency [0]" xfId="100"/>
    <cellStyle name="Currency [0] 2" xfId="101"/>
    <cellStyle name="dekkt" xfId="102"/>
    <cellStyle name="dekkt 2" xfId="103"/>
    <cellStyle name="dekkt 2 2" xfId="104"/>
    <cellStyle name="dekkt 3" xfId="105"/>
    <cellStyle name="dekkt 3 2" xfId="106"/>
    <cellStyle name="dekkt 4" xfId="107"/>
    <cellStyle name="dekkt 4 2" xfId="108"/>
    <cellStyle name="Explanatory Text" xfId="109"/>
    <cellStyle name="Explanatory Text 2" xfId="110"/>
    <cellStyle name="Explanatory Text 2 2" xfId="111"/>
    <cellStyle name="Followed Hyperlink" xfId="112"/>
    <cellStyle name="Good" xfId="113"/>
    <cellStyle name="Good 2" xfId="114"/>
    <cellStyle name="Good 2 2" xfId="115"/>
    <cellStyle name="gr5" xfId="116"/>
    <cellStyle name="gr5 2" xfId="117"/>
    <cellStyle name="gr5 2 2" xfId="118"/>
    <cellStyle name="gr5 3" xfId="119"/>
    <cellStyle name="gr5 3 2" xfId="120"/>
    <cellStyle name="gr5 4" xfId="121"/>
    <cellStyle name="gr5 4 2" xfId="122"/>
    <cellStyle name="gr5 5" xfId="123"/>
    <cellStyle name="gr5 5 2" xfId="124"/>
    <cellStyle name="gr5 6" xfId="125"/>
    <cellStyle name="gr5 6 2" xfId="126"/>
    <cellStyle name="gr5 7" xfId="127"/>
    <cellStyle name="gr5 7 2" xfId="128"/>
    <cellStyle name="H1" xfId="129"/>
    <cellStyle name="H2" xfId="130"/>
    <cellStyle name="Heading 1" xfId="131"/>
    <cellStyle name="Heading 1 2" xfId="132"/>
    <cellStyle name="Heading 1 2 2" xfId="133"/>
    <cellStyle name="Heading 2" xfId="134"/>
    <cellStyle name="Heading 2 2" xfId="135"/>
    <cellStyle name="Heading 2 2 2" xfId="136"/>
    <cellStyle name="Heading 3" xfId="137"/>
    <cellStyle name="Heading 3 2" xfId="138"/>
    <cellStyle name="Heading 3 2 2" xfId="139"/>
    <cellStyle name="Heading 4" xfId="140"/>
    <cellStyle name="Heading 4 2" xfId="141"/>
    <cellStyle name="Heading 4 2 2" xfId="142"/>
    <cellStyle name="Hyperlink" xfId="143"/>
    <cellStyle name="Input" xfId="144"/>
    <cellStyle name="Input 2" xfId="145"/>
    <cellStyle name="Input 2 2" xfId="146"/>
    <cellStyle name="Linked Cell" xfId="147"/>
    <cellStyle name="Linked Cell 2" xfId="148"/>
    <cellStyle name="Linked Cell 2 2" xfId="149"/>
    <cellStyle name="Neutral" xfId="150"/>
    <cellStyle name="Neutral 2" xfId="151"/>
    <cellStyle name="Neutral 2 2" xfId="152"/>
    <cellStyle name="Normal - Style1" xfId="153"/>
    <cellStyle name="Normal 10" xfId="154"/>
    <cellStyle name="Normal 11" xfId="155"/>
    <cellStyle name="Normal 12" xfId="156"/>
    <cellStyle name="Normal 13" xfId="157"/>
    <cellStyle name="Normal 14" xfId="158"/>
    <cellStyle name="Normal 15" xfId="159"/>
    <cellStyle name="Normal 16" xfId="160"/>
    <cellStyle name="Normal 17" xfId="161"/>
    <cellStyle name="Normal 18" xfId="162"/>
    <cellStyle name="Normal 19" xfId="163"/>
    <cellStyle name="Normal 2" xfId="164"/>
    <cellStyle name="Normal 2 2" xfId="165"/>
    <cellStyle name="Normal 2 2 2" xfId="166"/>
    <cellStyle name="Normal 2 3" xfId="167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3" xfId="176"/>
    <cellStyle name="Normal 3 2" xfId="177"/>
    <cellStyle name="Normal 3 2 2" xfId="178"/>
    <cellStyle name="Normal 4" xfId="179"/>
    <cellStyle name="Normal 4 2" xfId="180"/>
    <cellStyle name="Normal 4 3" xfId="181"/>
    <cellStyle name="Normal 4 4" xfId="182"/>
    <cellStyle name="Normal 5" xfId="183"/>
    <cellStyle name="Normal 5 2" xfId="184"/>
    <cellStyle name="Normal 5 3" xfId="185"/>
    <cellStyle name="Normal 6" xfId="186"/>
    <cellStyle name="Normal 6 2" xfId="187"/>
    <cellStyle name="Normal 7" xfId="188"/>
    <cellStyle name="Normal 8" xfId="189"/>
    <cellStyle name="Normal 9" xfId="190"/>
    <cellStyle name="Normal_GR594185.XLS" xfId="191"/>
    <cellStyle name="Normal_Tilboðsskrá" xfId="192"/>
    <cellStyle name="Normal_Tilboðsskrá 2" xfId="193"/>
    <cellStyle name="Note" xfId="194"/>
    <cellStyle name="Note 2" xfId="195"/>
    <cellStyle name="Note 2 2" xfId="196"/>
    <cellStyle name="Note 3" xfId="197"/>
    <cellStyle name="Note 4" xfId="198"/>
    <cellStyle name="Output" xfId="199"/>
    <cellStyle name="Output 2" xfId="200"/>
    <cellStyle name="Output 2 2" xfId="201"/>
    <cellStyle name="Percent" xfId="202"/>
    <cellStyle name="Percent 2" xfId="203"/>
    <cellStyle name="Percent 2 2" xfId="204"/>
    <cellStyle name="Percent 2 3" xfId="205"/>
    <cellStyle name="Percent 3" xfId="206"/>
    <cellStyle name="Percent 4" xfId="207"/>
    <cellStyle name="Percent 5" xfId="208"/>
    <cellStyle name="Tafla_haus" xfId="209"/>
    <cellStyle name="Texti" xfId="210"/>
    <cellStyle name="Title" xfId="211"/>
    <cellStyle name="Title 2" xfId="212"/>
    <cellStyle name="Title 2 2" xfId="213"/>
    <cellStyle name="TNR" xfId="214"/>
    <cellStyle name="TNR 2" xfId="215"/>
    <cellStyle name="TNR 2 2" xfId="216"/>
    <cellStyle name="TNR 3" xfId="217"/>
    <cellStyle name="TNR 3 2" xfId="218"/>
    <cellStyle name="TNR 4" xfId="219"/>
    <cellStyle name="TNR 4 2" xfId="220"/>
    <cellStyle name="Total" xfId="221"/>
    <cellStyle name="Total 2" xfId="222"/>
    <cellStyle name="Total 2 2" xfId="223"/>
    <cellStyle name="Warning Text" xfId="224"/>
    <cellStyle name="Warning Text 2" xfId="225"/>
    <cellStyle name="Warning Text 2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00390625" defaultRowHeight="15.75"/>
  <cols>
    <col min="1" max="1" width="5.125" style="1" customWidth="1"/>
    <col min="2" max="2" width="53.125" style="1" bestFit="1" customWidth="1"/>
    <col min="3" max="3" width="4.875" style="11" customWidth="1"/>
    <col min="4" max="4" width="15.625" style="2" customWidth="1"/>
    <col min="5" max="5" width="4.00390625" style="2" customWidth="1"/>
    <col min="6" max="6" width="17.875" style="2" customWidth="1"/>
    <col min="7" max="7" width="7.25390625" style="1" customWidth="1"/>
    <col min="8" max="16384" width="9.00390625" style="1" customWidth="1"/>
  </cols>
  <sheetData>
    <row r="1" spans="5:9" ht="15.75">
      <c r="E1" s="5"/>
      <c r="F1" s="5"/>
      <c r="G1" s="19" t="s">
        <v>14</v>
      </c>
      <c r="H1" s="20" t="s">
        <v>15</v>
      </c>
      <c r="I1" s="19" t="s">
        <v>16</v>
      </c>
    </row>
    <row r="2" spans="1:7" ht="42" customHeight="1">
      <c r="A2" s="175"/>
      <c r="B2" s="175"/>
      <c r="C2" s="175"/>
      <c r="D2" s="175"/>
      <c r="E2" s="102"/>
      <c r="F2" s="102"/>
      <c r="G2" s="15"/>
    </row>
    <row r="3" spans="1:6" s="3" customFormat="1" ht="22.5" customHeight="1">
      <c r="A3" s="175" t="s">
        <v>364</v>
      </c>
      <c r="B3" s="175"/>
      <c r="C3" s="175"/>
      <c r="D3" s="175"/>
      <c r="E3" s="10"/>
      <c r="F3" s="10"/>
    </row>
    <row r="4" spans="1:6" s="3" customFormat="1" ht="22.5" customHeight="1">
      <c r="A4" s="16"/>
      <c r="B4" s="17"/>
      <c r="C4" s="12"/>
      <c r="D4" s="10"/>
      <c r="E4" s="10"/>
      <c r="F4" s="10"/>
    </row>
    <row r="5" spans="1:9" ht="24.75" customHeight="1">
      <c r="A5" s="21" t="str">
        <f>+Tilboðsskrá!A6</f>
        <v> 1.</v>
      </c>
      <c r="B5" s="21" t="str">
        <f>+Tilboðsskrá!B6</f>
        <v>AÐSTÆÐUR Á VINNUSVÆÐI O.FL.</v>
      </c>
      <c r="D5" s="5"/>
      <c r="E5" s="5"/>
      <c r="F5" s="5"/>
      <c r="G5" s="44"/>
      <c r="H5" s="5"/>
      <c r="I5" s="45"/>
    </row>
    <row r="6" spans="1:6" ht="24.75" customHeight="1">
      <c r="A6" s="7" t="str">
        <f>Tilboðsskrá!A7</f>
        <v> 1.1</v>
      </c>
      <c r="B6" s="7" t="str">
        <f>Tilboðsskrá!B7</f>
        <v>AÐSTAÐA, FRÁGANGUR O.FL.</v>
      </c>
      <c r="C6" s="11" t="s">
        <v>0</v>
      </c>
      <c r="D6" s="4">
        <f>Tilboðsskrá!G13</f>
        <v>0</v>
      </c>
      <c r="E6" s="5"/>
      <c r="F6" s="5"/>
    </row>
    <row r="7" spans="1:6" ht="24.75" customHeight="1">
      <c r="A7" s="7" t="str">
        <f>+Tilboðsskrá!A15</f>
        <v> 1.2</v>
      </c>
      <c r="B7" s="7" t="str">
        <f>+Tilboðsskrá!B15</f>
        <v>REIKNINGSVINNA</v>
      </c>
      <c r="C7" s="11" t="s">
        <v>0</v>
      </c>
      <c r="D7" s="4">
        <f>Tilboðsskrá!G29</f>
        <v>0</v>
      </c>
      <c r="E7" s="87" t="s">
        <v>0</v>
      </c>
      <c r="F7" s="4">
        <f>SUM(D6:D7)</f>
        <v>0</v>
      </c>
    </row>
    <row r="8" spans="1:6" ht="24.75" customHeight="1">
      <c r="A8" s="7"/>
      <c r="B8" s="7"/>
      <c r="D8" s="5"/>
      <c r="E8" s="5"/>
      <c r="F8" s="5"/>
    </row>
    <row r="9" spans="1:9" ht="24.75" customHeight="1">
      <c r="A9" s="21" t="str">
        <f>+Tilboðsskrá!A32</f>
        <v> 2.</v>
      </c>
      <c r="B9" s="21" t="str">
        <f>+Tilboðsskrá!B32</f>
        <v>GATNAGERÐ</v>
      </c>
      <c r="D9" s="5"/>
      <c r="E9" s="5"/>
      <c r="F9" s="5"/>
      <c r="G9" s="44"/>
      <c r="H9" s="5"/>
      <c r="I9" s="45"/>
    </row>
    <row r="10" spans="1:6" ht="24.75" customHeight="1">
      <c r="A10" s="21" t="str">
        <f>+Tilboðsskrá!A33</f>
        <v> 2.1</v>
      </c>
      <c r="B10" s="18" t="str">
        <f>Tilboðsskrá!B33</f>
        <v>RIF NÚVERANDI YFIRBORÐS</v>
      </c>
      <c r="C10" s="11" t="s">
        <v>0</v>
      </c>
      <c r="D10" s="4">
        <f>Tilboðsskrá!G51</f>
        <v>0</v>
      </c>
      <c r="E10" s="11"/>
      <c r="F10" s="5"/>
    </row>
    <row r="11" spans="1:6" ht="24.75" customHeight="1">
      <c r="A11" s="172" t="str">
        <f>+Tilboðsskrá!A53</f>
        <v> 2.2</v>
      </c>
      <c r="B11" s="3" t="str">
        <f>Tilboðsskrá!B53</f>
        <v>JARÐVINNA</v>
      </c>
      <c r="C11" s="11" t="s">
        <v>0</v>
      </c>
      <c r="D11" s="4">
        <f>Tilboðsskrá!G59</f>
        <v>0</v>
      </c>
      <c r="E11" s="11"/>
      <c r="F11" s="5"/>
    </row>
    <row r="12" spans="1:6" ht="24.75" customHeight="1">
      <c r="A12" s="172" t="str">
        <f>+Tilboðsskrá!A61</f>
        <v> 2.3</v>
      </c>
      <c r="B12" s="3" t="str">
        <f>Tilboðsskrá!B61</f>
        <v>FYLLINGAR OG BURÐARLÖG</v>
      </c>
      <c r="C12" s="11" t="s">
        <v>0</v>
      </c>
      <c r="D12" s="4">
        <f>Tilboðsskrá!G70</f>
        <v>0</v>
      </c>
      <c r="E12" s="11"/>
      <c r="F12" s="5"/>
    </row>
    <row r="13" spans="1:6" ht="24.75" customHeight="1">
      <c r="A13" s="172" t="str">
        <f>+Tilboðsskrá!A72</f>
        <v> 2.4</v>
      </c>
      <c r="B13" s="18" t="str">
        <f>Tilboðsskrá!B72</f>
        <v>ÝMISS FRÁGANGUR</v>
      </c>
      <c r="C13" s="11" t="s">
        <v>0</v>
      </c>
      <c r="D13" s="4">
        <f>Tilboðsskrá!G83</f>
        <v>0</v>
      </c>
      <c r="E13" s="11"/>
      <c r="F13" s="5"/>
    </row>
    <row r="14" spans="1:6" ht="24.75" customHeight="1">
      <c r="A14" s="172" t="str">
        <f>+Tilboðsskrá!A85</f>
        <v> 2.5</v>
      </c>
      <c r="B14" s="18" t="str">
        <f>Tilboðsskrá!B85</f>
        <v>UMFERÐARMERKI, UNDIRSTÖÐUR OG UPPSETNING</v>
      </c>
      <c r="C14" s="11" t="s">
        <v>0</v>
      </c>
      <c r="D14" s="4">
        <f>Tilboðsskrá!G94</f>
        <v>0</v>
      </c>
      <c r="E14" s="11"/>
      <c r="F14" s="5"/>
    </row>
    <row r="15" spans="1:6" ht="24.75" customHeight="1">
      <c r="A15" s="172" t="str">
        <f>+Tilboðsskrá!A96</f>
        <v> 2.6</v>
      </c>
      <c r="B15" s="18" t="str">
        <f>Tilboðsskrá!B96</f>
        <v>YFIRBORÐSMERKINGAR</v>
      </c>
      <c r="C15" s="11" t="s">
        <v>0</v>
      </c>
      <c r="D15" s="4">
        <f>Tilboðsskrá!G101</f>
        <v>0</v>
      </c>
      <c r="E15" s="87" t="s">
        <v>0</v>
      </c>
      <c r="F15" s="4">
        <f>SUM(D10:D15)</f>
        <v>0</v>
      </c>
    </row>
    <row r="16" ht="24.75" customHeight="1"/>
    <row r="17" spans="1:6" ht="24.75" customHeight="1">
      <c r="A17" s="21" t="str">
        <f>+Tilboðsskrá!A103</f>
        <v> 3.</v>
      </c>
      <c r="B17" s="21" t="str">
        <f>+Tilboðsskrá!B103</f>
        <v>VEITUR</v>
      </c>
      <c r="D17" s="5"/>
      <c r="E17" s="5"/>
      <c r="F17" s="5"/>
    </row>
    <row r="18" spans="1:6" ht="24.75" customHeight="1">
      <c r="A18" s="88" t="str">
        <f>Tilboðsskrá!A104</f>
        <v> 3.2.</v>
      </c>
      <c r="B18" s="88" t="str">
        <f>Tilboðsskrá!B104</f>
        <v>JARÐVINNA</v>
      </c>
      <c r="C18" s="87" t="s">
        <v>0</v>
      </c>
      <c r="D18" s="85">
        <f>Tilboðsskrá!G130</f>
        <v>0</v>
      </c>
      <c r="E18" s="87"/>
      <c r="F18" s="5"/>
    </row>
    <row r="19" spans="1:6" ht="24.75" customHeight="1">
      <c r="A19" s="88" t="str">
        <f>Tilboðsskrá!A132</f>
        <v> 3.3</v>
      </c>
      <c r="B19" s="88" t="str">
        <f>Tilboðsskrá!B132</f>
        <v>FRÁVEITULAGNIR</v>
      </c>
      <c r="C19" s="87" t="s">
        <v>0</v>
      </c>
      <c r="D19" s="85">
        <f>Tilboðsskrá!G163</f>
        <v>0</v>
      </c>
      <c r="E19" s="87"/>
      <c r="F19" s="5"/>
    </row>
    <row r="20" spans="1:6" ht="24.75" customHeight="1">
      <c r="A20" s="88" t="str">
        <f>Tilboðsskrá!A165</f>
        <v> 3.4</v>
      </c>
      <c r="B20" s="88" t="str">
        <f>Tilboðsskrá!B165</f>
        <v>KALDAVATNSLAGNIR</v>
      </c>
      <c r="C20" s="87" t="s">
        <v>0</v>
      </c>
      <c r="D20" s="85">
        <f>Tilboðsskrá!G180</f>
        <v>0</v>
      </c>
      <c r="E20" s="87"/>
      <c r="F20" s="5"/>
    </row>
    <row r="21" spans="1:6" ht="24.75" customHeight="1">
      <c r="A21" s="88" t="str">
        <f>Tilboðsskrá!A182</f>
        <v> 3.5</v>
      </c>
      <c r="B21" s="88" t="str">
        <f>Tilboðsskrá!B182</f>
        <v>HITAVEITULAGNIR</v>
      </c>
      <c r="C21" s="87" t="s">
        <v>0</v>
      </c>
      <c r="D21" s="85">
        <f>Tilboðsskrá!G229</f>
        <v>0</v>
      </c>
      <c r="E21" s="87"/>
      <c r="F21" s="5"/>
    </row>
    <row r="22" spans="1:9" ht="24.75" customHeight="1">
      <c r="A22" s="88" t="str">
        <f>Tilboðsskrá!A231</f>
        <v> 3.6</v>
      </c>
      <c r="B22" s="88" t="str">
        <f>Tilboðsskrá!B231</f>
        <v>RAFLAGNIR</v>
      </c>
      <c r="C22" s="87" t="s">
        <v>0</v>
      </c>
      <c r="D22" s="85">
        <f>Tilboðsskrá!G247</f>
        <v>0</v>
      </c>
      <c r="E22" s="87"/>
      <c r="F22" s="5"/>
      <c r="G22" s="44"/>
      <c r="H22" s="5"/>
      <c r="I22" s="45"/>
    </row>
    <row r="23" spans="1:9" ht="24.75" customHeight="1">
      <c r="A23" s="88" t="str">
        <f>Tilboðsskrá!A249</f>
        <v> 3.7.</v>
      </c>
      <c r="B23" s="88" t="str">
        <f>Tilboðsskrá!B249</f>
        <v>GÖTULÝSING</v>
      </c>
      <c r="C23" s="87" t="s">
        <v>0</v>
      </c>
      <c r="D23" s="85">
        <f>Tilboðsskrá!G273</f>
        <v>0</v>
      </c>
      <c r="E23" s="87"/>
      <c r="F23" s="5"/>
      <c r="G23" s="44"/>
      <c r="H23" s="160"/>
      <c r="I23" s="45"/>
    </row>
    <row r="24" spans="1:6" ht="24.75" customHeight="1">
      <c r="A24" s="88" t="str">
        <f>Tilboðsskrá!A275</f>
        <v> 3.8.</v>
      </c>
      <c r="B24" s="88" t="str">
        <f>Tilboðsskrá!B275</f>
        <v>FJARSKIPTALAGNIR MÍLU</v>
      </c>
      <c r="C24" s="87" t="s">
        <v>0</v>
      </c>
      <c r="D24" s="85">
        <f>Tilboðsskrá!G292</f>
        <v>0</v>
      </c>
      <c r="E24" s="87"/>
      <c r="F24" s="5">
        <v>0</v>
      </c>
    </row>
    <row r="25" spans="1:6" ht="24.75" customHeight="1">
      <c r="A25" s="88" t="str">
        <f>Tilboðsskrá!A294</f>
        <v> 3.9.</v>
      </c>
      <c r="B25" s="88" t="str">
        <f>Tilboðsskrá!B294</f>
        <v>FJARSKIPTALAGNIR LJÓSLEIÐARANS</v>
      </c>
      <c r="C25" s="87" t="s">
        <v>0</v>
      </c>
      <c r="D25" s="85">
        <f>Tilboðsskrá!G305</f>
        <v>0</v>
      </c>
      <c r="E25" s="87" t="s">
        <v>0</v>
      </c>
      <c r="F25" s="4">
        <f>SUM(D18:D25)</f>
        <v>0</v>
      </c>
    </row>
    <row r="26" spans="1:6" ht="24.75" customHeight="1">
      <c r="A26" s="88"/>
      <c r="B26" s="88"/>
      <c r="C26" s="87"/>
      <c r="D26" s="86"/>
      <c r="E26" s="87"/>
      <c r="F26" s="5"/>
    </row>
    <row r="27" spans="1:6" ht="24.75" customHeight="1">
      <c r="A27"/>
      <c r="B27"/>
      <c r="C27" s="6"/>
      <c r="D27" s="6"/>
      <c r="E27" s="87"/>
      <c r="F27" s="86"/>
    </row>
    <row r="28" spans="1:6" ht="24.75" customHeight="1" thickBot="1">
      <c r="A28" s="6"/>
      <c r="B28" s="9" t="s">
        <v>1</v>
      </c>
      <c r="C28" s="1"/>
      <c r="D28" s="1"/>
      <c r="E28" s="13" t="s">
        <v>2</v>
      </c>
      <c r="F28" s="8">
        <f>SUM(F7:F26)</f>
        <v>0</v>
      </c>
    </row>
    <row r="29" ht="24.75" customHeight="1"/>
    <row r="30" ht="24.75" customHeight="1"/>
    <row r="31" ht="24.75" customHeight="1">
      <c r="G31" s="14"/>
    </row>
  </sheetData>
  <sheetProtection sheet="1" selectLockedCells="1"/>
  <mergeCells count="2">
    <mergeCell ref="A2:D2"/>
    <mergeCell ref="A3:D3"/>
  </mergeCells>
  <printOptions/>
  <pageMargins left="0.5511811023622047" right="0.3937007874015748" top="0.6299212598425197" bottom="0.7874015748031497" header="0.3937007874015748" footer="0.5118110236220472"/>
  <pageSetup firstPageNumber="114" useFirstPageNumber="1" fitToHeight="1" fitToWidth="1" horizontalDpi="600" verticalDpi="600" orientation="portrait" paperSize="9" scale="86" r:id="rId1"/>
  <headerFooter alignWithMargins="0">
    <oddHeader>&amp;C&amp;"Arial,Bold"&amp;11Hnoðraholt 1.áfangi - Gatnagerð og lagnir&amp;R&amp;"Arial,Regular"&amp;11Tilboðsbók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G311"/>
  <sheetViews>
    <sheetView showZeros="0" tabSelected="1" view="pageBreakPreview" zoomScaleSheetLayoutView="100" workbookViewId="0" topLeftCell="A1">
      <selection activeCell="E8" sqref="E8"/>
    </sheetView>
  </sheetViews>
  <sheetFormatPr defaultColWidth="9.00390625" defaultRowHeight="15.75"/>
  <cols>
    <col min="1" max="1" width="8.375" style="56" customWidth="1"/>
    <col min="2" max="2" width="49.625" style="56" customWidth="1"/>
    <col min="3" max="3" width="5.875" style="59" customWidth="1"/>
    <col min="4" max="4" width="8.375" style="58" customWidth="1"/>
    <col min="5" max="5" width="9.75390625" style="37" customWidth="1"/>
    <col min="6" max="6" width="2.75390625" style="60" customWidth="1"/>
    <col min="7" max="7" width="13.50390625" style="37" customWidth="1"/>
    <col min="8" max="8" width="9.00390625" style="56" customWidth="1"/>
    <col min="9" max="9" width="12.625" style="56" customWidth="1"/>
    <col min="10" max="10" width="9.00390625" style="60" customWidth="1"/>
    <col min="11" max="11" width="10.50390625" style="60" customWidth="1"/>
    <col min="12" max="15" width="9.00390625" style="60" customWidth="1"/>
    <col min="16" max="16384" width="9.00390625" style="56" customWidth="1"/>
  </cols>
  <sheetData>
    <row r="2" ht="30.75" customHeight="1"/>
    <row r="3" spans="1:15" s="51" customFormat="1" ht="20.25" customHeight="1">
      <c r="A3" s="89" t="s">
        <v>363</v>
      </c>
      <c r="B3" s="46" t="s">
        <v>3</v>
      </c>
      <c r="C3" s="48"/>
      <c r="D3" s="47"/>
      <c r="E3" s="49"/>
      <c r="F3" s="50"/>
      <c r="G3" s="49"/>
      <c r="J3" s="50"/>
      <c r="K3" s="50"/>
      <c r="L3" s="50"/>
      <c r="M3" s="50"/>
      <c r="N3" s="50"/>
      <c r="O3" s="50"/>
    </row>
    <row r="4" spans="1:15" s="55" customFormat="1" ht="22.5" customHeight="1">
      <c r="A4" s="52"/>
      <c r="B4" s="52"/>
      <c r="C4" s="53" t="s">
        <v>5</v>
      </c>
      <c r="D4" s="115" t="s">
        <v>4</v>
      </c>
      <c r="E4" s="54" t="s">
        <v>6</v>
      </c>
      <c r="F4" s="54"/>
      <c r="G4" s="116" t="s">
        <v>69</v>
      </c>
      <c r="J4" s="60"/>
      <c r="K4" s="60"/>
      <c r="L4" s="60"/>
      <c r="M4" s="60"/>
      <c r="N4" s="60"/>
      <c r="O4" s="60"/>
    </row>
    <row r="5" ht="19.5" customHeight="1">
      <c r="B5" s="57"/>
    </row>
    <row r="6" spans="1:2" ht="19.5" customHeight="1">
      <c r="A6" s="57" t="s">
        <v>28</v>
      </c>
      <c r="B6" s="98" t="s">
        <v>32</v>
      </c>
    </row>
    <row r="7" spans="1:15" s="64" customFormat="1" ht="19.5" customHeight="1">
      <c r="A7" s="61" t="s">
        <v>54</v>
      </c>
      <c r="B7" s="61" t="s">
        <v>13</v>
      </c>
      <c r="C7" s="62"/>
      <c r="D7" s="32"/>
      <c r="E7" s="32"/>
      <c r="F7" s="63"/>
      <c r="G7" s="32"/>
      <c r="J7" s="63"/>
      <c r="K7" s="63"/>
      <c r="L7" s="63"/>
      <c r="M7" s="63"/>
      <c r="N7" s="63"/>
      <c r="O7" s="63"/>
    </row>
    <row r="8" spans="1:15" s="64" customFormat="1" ht="17.25" customHeight="1">
      <c r="A8" s="61" t="s">
        <v>55</v>
      </c>
      <c r="B8" s="61" t="s">
        <v>8</v>
      </c>
      <c r="C8" s="65" t="s">
        <v>61</v>
      </c>
      <c r="D8" s="42">
        <v>1</v>
      </c>
      <c r="E8" s="41"/>
      <c r="F8" s="42"/>
      <c r="G8" s="67">
        <f>D8*E8</f>
        <v>0</v>
      </c>
      <c r="J8" s="63"/>
      <c r="K8" s="63"/>
      <c r="L8" s="63"/>
      <c r="M8" s="63"/>
      <c r="N8" s="63"/>
      <c r="O8" s="63"/>
    </row>
    <row r="9" spans="1:15" s="64" customFormat="1" ht="17.25" customHeight="1">
      <c r="A9" s="61" t="s">
        <v>56</v>
      </c>
      <c r="B9" s="61" t="s">
        <v>29</v>
      </c>
      <c r="C9" s="65" t="s">
        <v>61</v>
      </c>
      <c r="D9" s="42">
        <v>1</v>
      </c>
      <c r="E9" s="41"/>
      <c r="F9" s="42"/>
      <c r="G9" s="67">
        <f>D9*E9</f>
        <v>0</v>
      </c>
      <c r="J9" s="63"/>
      <c r="K9" s="63"/>
      <c r="L9" s="63"/>
      <c r="M9" s="63"/>
      <c r="N9" s="63"/>
      <c r="O9" s="63"/>
    </row>
    <row r="10" spans="1:15" s="64" customFormat="1" ht="17.25" customHeight="1">
      <c r="A10" s="61" t="s">
        <v>316</v>
      </c>
      <c r="B10" s="61" t="s">
        <v>240</v>
      </c>
      <c r="C10" s="65" t="s">
        <v>61</v>
      </c>
      <c r="D10" s="42">
        <v>1</v>
      </c>
      <c r="E10" s="41"/>
      <c r="F10" s="42"/>
      <c r="G10" s="67">
        <f>D10*E10</f>
        <v>0</v>
      </c>
      <c r="J10" s="63"/>
      <c r="K10" s="63"/>
      <c r="L10" s="63"/>
      <c r="M10" s="63"/>
      <c r="N10" s="63"/>
      <c r="O10" s="63"/>
    </row>
    <row r="11" spans="1:15" s="64" customFormat="1" ht="17.25" customHeight="1">
      <c r="A11" s="61" t="s">
        <v>239</v>
      </c>
      <c r="B11" s="61" t="s">
        <v>242</v>
      </c>
      <c r="C11" s="65" t="s">
        <v>61</v>
      </c>
      <c r="D11" s="42">
        <v>1</v>
      </c>
      <c r="E11" s="41"/>
      <c r="F11" s="42"/>
      <c r="G11" s="67">
        <f>D11*E11</f>
        <v>0</v>
      </c>
      <c r="J11" s="63"/>
      <c r="K11" s="63"/>
      <c r="L11" s="63"/>
      <c r="M11" s="63"/>
      <c r="N11" s="63"/>
      <c r="O11" s="63"/>
    </row>
    <row r="12" spans="1:15" s="64" customFormat="1" ht="17.25" customHeight="1">
      <c r="A12" s="61" t="s">
        <v>241</v>
      </c>
      <c r="B12" s="61" t="s">
        <v>9</v>
      </c>
      <c r="C12" s="65" t="s">
        <v>61</v>
      </c>
      <c r="D12" s="42">
        <v>1</v>
      </c>
      <c r="E12" s="41"/>
      <c r="F12" s="42"/>
      <c r="G12" s="67">
        <f>D12*E12</f>
        <v>0</v>
      </c>
      <c r="J12" s="63"/>
      <c r="K12" s="63"/>
      <c r="L12" s="63"/>
      <c r="M12" s="63"/>
      <c r="N12" s="63"/>
      <c r="O12" s="63"/>
    </row>
    <row r="13" spans="2:7" ht="24" customHeight="1">
      <c r="B13" s="77" t="str">
        <f>+A7</f>
        <v> 1.1</v>
      </c>
      <c r="C13" s="68"/>
      <c r="D13" s="56" t="s">
        <v>7</v>
      </c>
      <c r="E13" s="39"/>
      <c r="F13" s="69"/>
      <c r="G13" s="70">
        <f>SUM(G8:G12)</f>
        <v>0</v>
      </c>
    </row>
    <row r="15" spans="1:15" s="57" customFormat="1" ht="17.25" customHeight="1">
      <c r="A15" s="78" t="s">
        <v>30</v>
      </c>
      <c r="B15" s="57" t="s">
        <v>31</v>
      </c>
      <c r="C15" s="68"/>
      <c r="D15" s="84"/>
      <c r="E15" s="39"/>
      <c r="F15" s="38"/>
      <c r="G15" s="40"/>
      <c r="I15" s="56"/>
      <c r="J15" s="60"/>
      <c r="K15" s="60"/>
      <c r="L15" s="60"/>
      <c r="M15" s="60"/>
      <c r="N15" s="60"/>
      <c r="O15" s="69"/>
    </row>
    <row r="16" spans="1:15" s="57" customFormat="1" ht="17.25" customHeight="1">
      <c r="A16" s="77"/>
      <c r="B16" s="57" t="s">
        <v>18</v>
      </c>
      <c r="C16" s="68"/>
      <c r="D16" s="84"/>
      <c r="E16" s="39"/>
      <c r="F16" s="38"/>
      <c r="G16" s="40"/>
      <c r="I16" s="56"/>
      <c r="J16" s="60"/>
      <c r="K16" s="60"/>
      <c r="L16" s="60"/>
      <c r="M16" s="60"/>
      <c r="N16" s="60"/>
      <c r="O16" s="69"/>
    </row>
    <row r="17" spans="1:7" ht="17.25" customHeight="1">
      <c r="A17" s="76"/>
      <c r="B17" s="56" t="s">
        <v>19</v>
      </c>
      <c r="C17" s="59" t="s">
        <v>63</v>
      </c>
      <c r="D17" s="42">
        <v>200</v>
      </c>
      <c r="E17" s="41"/>
      <c r="F17" s="42"/>
      <c r="G17" s="43">
        <f>D17*E17</f>
        <v>0</v>
      </c>
    </row>
    <row r="18" spans="1:7" ht="17.25" customHeight="1">
      <c r="A18" s="76"/>
      <c r="B18" s="56" t="s">
        <v>20</v>
      </c>
      <c r="C18" s="59" t="s">
        <v>63</v>
      </c>
      <c r="D18" s="42">
        <v>70</v>
      </c>
      <c r="E18" s="41"/>
      <c r="F18" s="42"/>
      <c r="G18" s="43">
        <f>D18*E18</f>
        <v>0</v>
      </c>
    </row>
    <row r="19" spans="1:7" ht="17.25" customHeight="1">
      <c r="A19" s="76"/>
      <c r="B19" s="56" t="s">
        <v>21</v>
      </c>
      <c r="C19" s="59" t="s">
        <v>63</v>
      </c>
      <c r="D19" s="42">
        <v>50</v>
      </c>
      <c r="E19" s="41"/>
      <c r="F19" s="42"/>
      <c r="G19" s="43">
        <f>D19*E19</f>
        <v>0</v>
      </c>
    </row>
    <row r="20" spans="1:7" ht="17.25" customHeight="1">
      <c r="A20" s="76"/>
      <c r="B20" s="56" t="s">
        <v>22</v>
      </c>
      <c r="C20" s="59" t="s">
        <v>63</v>
      </c>
      <c r="D20" s="42">
        <v>20</v>
      </c>
      <c r="E20" s="41"/>
      <c r="F20" s="42"/>
      <c r="G20" s="43">
        <f>D20*E20</f>
        <v>0</v>
      </c>
    </row>
    <row r="21" spans="1:15" s="57" customFormat="1" ht="17.25" customHeight="1">
      <c r="A21" s="77"/>
      <c r="B21" s="57" t="s">
        <v>23</v>
      </c>
      <c r="C21" s="68"/>
      <c r="D21" s="69"/>
      <c r="E21" s="39"/>
      <c r="F21" s="38"/>
      <c r="G21" s="40"/>
      <c r="I21" s="56"/>
      <c r="J21" s="60"/>
      <c r="K21" s="60"/>
      <c r="L21" s="60"/>
      <c r="M21" s="60"/>
      <c r="N21" s="60"/>
      <c r="O21" s="69"/>
    </row>
    <row r="22" spans="1:7" ht="17.25" customHeight="1">
      <c r="A22" s="76"/>
      <c r="B22" s="56" t="s">
        <v>24</v>
      </c>
      <c r="C22" s="59" t="s">
        <v>63</v>
      </c>
      <c r="D22" s="42">
        <v>50</v>
      </c>
      <c r="E22" s="41"/>
      <c r="F22" s="42"/>
      <c r="G22" s="43">
        <f aca="true" t="shared" si="0" ref="G22:G28">D22*E22</f>
        <v>0</v>
      </c>
    </row>
    <row r="23" spans="1:7" ht="17.25" customHeight="1">
      <c r="A23" s="76"/>
      <c r="B23" s="56" t="s">
        <v>67</v>
      </c>
      <c r="C23" s="59" t="s">
        <v>63</v>
      </c>
      <c r="D23" s="42">
        <v>20</v>
      </c>
      <c r="E23" s="41"/>
      <c r="F23" s="42"/>
      <c r="G23" s="43">
        <f>D23*E23</f>
        <v>0</v>
      </c>
    </row>
    <row r="24" spans="1:7" ht="17.25" customHeight="1">
      <c r="A24" s="76"/>
      <c r="B24" s="56" t="s">
        <v>68</v>
      </c>
      <c r="C24" s="59" t="s">
        <v>63</v>
      </c>
      <c r="D24" s="42">
        <v>40</v>
      </c>
      <c r="E24" s="41"/>
      <c r="F24" s="42"/>
      <c r="G24" s="43">
        <f t="shared" si="0"/>
        <v>0</v>
      </c>
    </row>
    <row r="25" spans="1:7" ht="17.25" customHeight="1">
      <c r="A25" s="76"/>
      <c r="B25" s="56" t="s">
        <v>25</v>
      </c>
      <c r="C25" s="59" t="s">
        <v>63</v>
      </c>
      <c r="D25" s="42">
        <v>40</v>
      </c>
      <c r="E25" s="41"/>
      <c r="F25" s="42"/>
      <c r="G25" s="43">
        <f t="shared" si="0"/>
        <v>0</v>
      </c>
    </row>
    <row r="26" spans="1:7" ht="17.25" customHeight="1">
      <c r="A26" s="76"/>
      <c r="B26" s="56" t="s">
        <v>370</v>
      </c>
      <c r="C26" s="59" t="s">
        <v>63</v>
      </c>
      <c r="D26" s="42">
        <v>20</v>
      </c>
      <c r="E26" s="41"/>
      <c r="F26" s="42"/>
      <c r="G26" s="43">
        <f t="shared" si="0"/>
        <v>0</v>
      </c>
    </row>
    <row r="27" spans="1:7" ht="17.25" customHeight="1">
      <c r="A27" s="76"/>
      <c r="B27" s="56" t="s">
        <v>26</v>
      </c>
      <c r="C27" s="59" t="s">
        <v>63</v>
      </c>
      <c r="D27" s="42">
        <v>20</v>
      </c>
      <c r="E27" s="41"/>
      <c r="F27" s="42"/>
      <c r="G27" s="43">
        <f t="shared" si="0"/>
        <v>0</v>
      </c>
    </row>
    <row r="28" spans="1:7" ht="17.25" customHeight="1">
      <c r="A28" s="76"/>
      <c r="B28" s="56" t="s">
        <v>27</v>
      </c>
      <c r="C28" s="59" t="s">
        <v>63</v>
      </c>
      <c r="D28" s="42">
        <v>20</v>
      </c>
      <c r="E28" s="41"/>
      <c r="F28" s="42"/>
      <c r="G28" s="43">
        <f t="shared" si="0"/>
        <v>0</v>
      </c>
    </row>
    <row r="29" spans="1:15" s="35" customFormat="1" ht="20.25" customHeight="1">
      <c r="A29" s="28"/>
      <c r="B29" s="29" t="str">
        <f>+A15</f>
        <v> 1.2</v>
      </c>
      <c r="C29" s="31"/>
      <c r="D29" s="30" t="s">
        <v>7</v>
      </c>
      <c r="E29" s="32"/>
      <c r="F29" s="33"/>
      <c r="G29" s="34">
        <f>SUM(G17:G28)</f>
        <v>0</v>
      </c>
      <c r="J29" s="147"/>
      <c r="K29" s="147"/>
      <c r="L29" s="147"/>
      <c r="M29" s="147"/>
      <c r="N29" s="147"/>
      <c r="O29" s="147"/>
    </row>
    <row r="30" spans="1:15" s="35" customFormat="1" ht="15">
      <c r="A30" s="28"/>
      <c r="B30" s="29"/>
      <c r="C30" s="31"/>
      <c r="D30" s="30"/>
      <c r="E30" s="32"/>
      <c r="F30" s="33"/>
      <c r="G30" s="75"/>
      <c r="J30" s="147"/>
      <c r="K30" s="147"/>
      <c r="L30" s="147"/>
      <c r="M30" s="147"/>
      <c r="N30" s="147"/>
      <c r="O30" s="147"/>
    </row>
    <row r="31" spans="1:15" s="35" customFormat="1" ht="15">
      <c r="A31" s="28"/>
      <c r="B31" s="29"/>
      <c r="C31" s="31"/>
      <c r="D31" s="30"/>
      <c r="E31" s="32"/>
      <c r="F31" s="33"/>
      <c r="G31" s="75"/>
      <c r="J31" s="147"/>
      <c r="K31" s="147"/>
      <c r="L31" s="147"/>
      <c r="M31" s="147"/>
      <c r="N31" s="147"/>
      <c r="O31" s="147"/>
    </row>
    <row r="32" spans="1:2" ht="15">
      <c r="A32" s="57" t="s">
        <v>10</v>
      </c>
      <c r="B32" s="57" t="s">
        <v>57</v>
      </c>
    </row>
    <row r="33" spans="1:15" s="57" customFormat="1" ht="14.25" customHeight="1">
      <c r="A33" s="90" t="s">
        <v>35</v>
      </c>
      <c r="B33" s="57" t="s">
        <v>143</v>
      </c>
      <c r="C33" s="65"/>
      <c r="D33" s="56"/>
      <c r="E33" s="37"/>
      <c r="F33" s="66"/>
      <c r="G33" s="22"/>
      <c r="I33" s="56"/>
      <c r="J33" s="60"/>
      <c r="K33" s="60"/>
      <c r="L33" s="60"/>
      <c r="M33" s="60"/>
      <c r="N33" s="60"/>
      <c r="O33" s="69"/>
    </row>
    <row r="34" spans="1:15" s="57" customFormat="1" ht="14.25" customHeight="1">
      <c r="A34" s="61" t="s">
        <v>91</v>
      </c>
      <c r="B34" s="61" t="s">
        <v>142</v>
      </c>
      <c r="C34" s="59"/>
      <c r="D34" s="60"/>
      <c r="E34" s="37"/>
      <c r="F34" s="60"/>
      <c r="G34" s="22"/>
      <c r="I34" s="56"/>
      <c r="J34" s="60"/>
      <c r="K34" s="60"/>
      <c r="L34" s="60"/>
      <c r="M34" s="60"/>
      <c r="N34" s="60"/>
      <c r="O34" s="69"/>
    </row>
    <row r="35" spans="1:15" s="57" customFormat="1" ht="16.5" customHeight="1">
      <c r="A35" s="64"/>
      <c r="B35" s="64" t="s">
        <v>38</v>
      </c>
      <c r="C35" s="65" t="s">
        <v>45</v>
      </c>
      <c r="D35" s="60">
        <v>20</v>
      </c>
      <c r="E35" s="26"/>
      <c r="F35" s="66"/>
      <c r="G35" s="67">
        <f>D35*E35</f>
        <v>0</v>
      </c>
      <c r="I35" s="56"/>
      <c r="J35" s="60"/>
      <c r="K35" s="60"/>
      <c r="L35" s="60"/>
      <c r="M35" s="60"/>
      <c r="N35" s="60"/>
      <c r="O35" s="69"/>
    </row>
    <row r="36" spans="1:15" s="57" customFormat="1" ht="16.5" customHeight="1">
      <c r="A36" s="64"/>
      <c r="B36" s="64" t="s">
        <v>144</v>
      </c>
      <c r="C36" s="65" t="s">
        <v>66</v>
      </c>
      <c r="D36" s="60">
        <v>2</v>
      </c>
      <c r="E36" s="26"/>
      <c r="F36" s="66"/>
      <c r="G36" s="67">
        <f>D36*E36</f>
        <v>0</v>
      </c>
      <c r="I36" s="56"/>
      <c r="J36" s="60"/>
      <c r="K36" s="60"/>
      <c r="L36" s="60"/>
      <c r="M36" s="60"/>
      <c r="N36" s="60"/>
      <c r="O36" s="69"/>
    </row>
    <row r="37" spans="1:15" s="57" customFormat="1" ht="16.5" customHeight="1">
      <c r="A37" s="57" t="s">
        <v>76</v>
      </c>
      <c r="B37" s="57" t="s">
        <v>37</v>
      </c>
      <c r="C37" s="59"/>
      <c r="D37" s="60"/>
      <c r="E37" s="37"/>
      <c r="F37" s="60"/>
      <c r="G37" s="22"/>
      <c r="I37" s="56"/>
      <c r="J37" s="60"/>
      <c r="K37" s="60"/>
      <c r="L37" s="60"/>
      <c r="M37" s="60"/>
      <c r="N37" s="60"/>
      <c r="O37" s="69"/>
    </row>
    <row r="38" spans="2:15" s="57" customFormat="1" ht="16.5" customHeight="1">
      <c r="B38" s="56" t="s">
        <v>243</v>
      </c>
      <c r="C38" s="59" t="s">
        <v>64</v>
      </c>
      <c r="D38" s="60">
        <v>520</v>
      </c>
      <c r="E38" s="26"/>
      <c r="F38" s="66"/>
      <c r="G38" s="67">
        <f aca="true" t="shared" si="1" ref="G38:G50">D38*E38</f>
        <v>0</v>
      </c>
      <c r="I38" s="56"/>
      <c r="J38" s="60"/>
      <c r="K38" s="60"/>
      <c r="L38" s="60"/>
      <c r="M38" s="60"/>
      <c r="N38" s="60"/>
      <c r="O38" s="69"/>
    </row>
    <row r="39" spans="1:15" s="57" customFormat="1" ht="16.5" customHeight="1">
      <c r="A39" s="57" t="s">
        <v>145</v>
      </c>
      <c r="B39" s="57" t="s">
        <v>148</v>
      </c>
      <c r="C39" s="59"/>
      <c r="D39" s="60"/>
      <c r="E39" s="37"/>
      <c r="F39" s="60"/>
      <c r="G39" s="22">
        <f t="shared" si="1"/>
        <v>0</v>
      </c>
      <c r="I39" s="56"/>
      <c r="J39" s="60"/>
      <c r="K39" s="60"/>
      <c r="L39" s="60"/>
      <c r="M39" s="60"/>
      <c r="N39" s="60"/>
      <c r="O39" s="69"/>
    </row>
    <row r="40" spans="2:15" s="57" customFormat="1" ht="16.5" customHeight="1">
      <c r="B40" s="56" t="s">
        <v>151</v>
      </c>
      <c r="C40" s="59" t="s">
        <v>152</v>
      </c>
      <c r="D40" s="60">
        <v>5</v>
      </c>
      <c r="E40" s="26"/>
      <c r="F40" s="66"/>
      <c r="G40" s="67">
        <f t="shared" si="1"/>
        <v>0</v>
      </c>
      <c r="I40" s="56"/>
      <c r="J40" s="60"/>
      <c r="K40" s="60"/>
      <c r="L40" s="60"/>
      <c r="M40" s="60"/>
      <c r="N40" s="60"/>
      <c r="O40" s="69"/>
    </row>
    <row r="41" spans="1:15" s="57" customFormat="1" ht="16.5" customHeight="1">
      <c r="A41" s="57" t="s">
        <v>146</v>
      </c>
      <c r="B41" s="57" t="s">
        <v>149</v>
      </c>
      <c r="C41" s="59"/>
      <c r="D41" s="60"/>
      <c r="E41" s="37"/>
      <c r="F41" s="60"/>
      <c r="G41" s="22">
        <f t="shared" si="1"/>
        <v>0</v>
      </c>
      <c r="I41" s="56"/>
      <c r="J41" s="60"/>
      <c r="K41" s="60"/>
      <c r="L41" s="60"/>
      <c r="M41" s="60"/>
      <c r="N41" s="60"/>
      <c r="O41" s="69"/>
    </row>
    <row r="42" spans="2:15" s="57" customFormat="1" ht="16.5" customHeight="1">
      <c r="B42" s="56" t="s">
        <v>149</v>
      </c>
      <c r="C42" s="59" t="s">
        <v>64</v>
      </c>
      <c r="D42" s="60">
        <v>77</v>
      </c>
      <c r="E42" s="26"/>
      <c r="F42" s="66"/>
      <c r="G42" s="67">
        <f t="shared" si="1"/>
        <v>0</v>
      </c>
      <c r="I42" s="56"/>
      <c r="J42" s="60"/>
      <c r="K42" s="60"/>
      <c r="L42" s="60"/>
      <c r="M42" s="60"/>
      <c r="N42" s="60"/>
      <c r="O42" s="69"/>
    </row>
    <row r="43" spans="1:15" s="57" customFormat="1" ht="16.5" customHeight="1">
      <c r="A43" s="57" t="s">
        <v>147</v>
      </c>
      <c r="B43" s="57" t="s">
        <v>317</v>
      </c>
      <c r="C43" s="59"/>
      <c r="D43" s="60"/>
      <c r="E43" s="37"/>
      <c r="F43" s="60"/>
      <c r="G43" s="22">
        <f aca="true" t="shared" si="2" ref="G43:G48">D43*E43</f>
        <v>0</v>
      </c>
      <c r="I43" s="56"/>
      <c r="J43" s="60"/>
      <c r="K43" s="60"/>
      <c r="L43" s="60"/>
      <c r="M43" s="60"/>
      <c r="N43" s="60"/>
      <c r="O43" s="69"/>
    </row>
    <row r="44" spans="2:15" s="57" customFormat="1" ht="16.5" customHeight="1">
      <c r="B44" s="56" t="s">
        <v>253</v>
      </c>
      <c r="C44" s="59" t="s">
        <v>64</v>
      </c>
      <c r="D44" s="60">
        <v>151</v>
      </c>
      <c r="E44" s="26"/>
      <c r="F44" s="66"/>
      <c r="G44" s="67">
        <f t="shared" si="2"/>
        <v>0</v>
      </c>
      <c r="I44" s="56"/>
      <c r="J44" s="60"/>
      <c r="K44" s="60"/>
      <c r="L44" s="60"/>
      <c r="M44" s="60"/>
      <c r="N44" s="60"/>
      <c r="O44" s="69"/>
    </row>
    <row r="45" spans="1:15" s="57" customFormat="1" ht="16.5" customHeight="1">
      <c r="A45" s="57" t="s">
        <v>252</v>
      </c>
      <c r="B45" s="57" t="s">
        <v>150</v>
      </c>
      <c r="C45" s="59"/>
      <c r="D45" s="60"/>
      <c r="E45" s="37"/>
      <c r="F45" s="60"/>
      <c r="G45" s="22">
        <f t="shared" si="2"/>
        <v>0</v>
      </c>
      <c r="I45" s="56"/>
      <c r="J45" s="60"/>
      <c r="K45" s="60"/>
      <c r="L45" s="60"/>
      <c r="M45" s="60"/>
      <c r="N45" s="60"/>
      <c r="O45" s="69"/>
    </row>
    <row r="46" spans="2:15" s="57" customFormat="1" ht="16.5" customHeight="1">
      <c r="B46" s="56" t="s">
        <v>198</v>
      </c>
      <c r="C46" s="59" t="s">
        <v>45</v>
      </c>
      <c r="D46" s="60">
        <v>180</v>
      </c>
      <c r="E46" s="26"/>
      <c r="F46" s="66"/>
      <c r="G46" s="67">
        <f t="shared" si="2"/>
        <v>0</v>
      </c>
      <c r="I46" s="56"/>
      <c r="J46" s="60"/>
      <c r="K46" s="60"/>
      <c r="L46" s="60"/>
      <c r="M46" s="60"/>
      <c r="N46" s="60"/>
      <c r="O46" s="69"/>
    </row>
    <row r="47" spans="1:15" s="57" customFormat="1" ht="16.5" customHeight="1">
      <c r="A47" s="57" t="s">
        <v>318</v>
      </c>
      <c r="B47" s="57" t="s">
        <v>320</v>
      </c>
      <c r="C47" s="59"/>
      <c r="D47" s="60"/>
      <c r="E47" s="37"/>
      <c r="F47" s="60"/>
      <c r="G47" s="22">
        <f t="shared" si="2"/>
        <v>0</v>
      </c>
      <c r="I47" s="56"/>
      <c r="J47" s="60"/>
      <c r="K47" s="60"/>
      <c r="L47" s="60"/>
      <c r="M47" s="60"/>
      <c r="N47" s="60"/>
      <c r="O47" s="69"/>
    </row>
    <row r="48" spans="2:15" s="57" customFormat="1" ht="16.5" customHeight="1">
      <c r="B48" s="56" t="s">
        <v>321</v>
      </c>
      <c r="C48" s="59" t="s">
        <v>61</v>
      </c>
      <c r="D48" s="60">
        <v>1</v>
      </c>
      <c r="E48" s="26"/>
      <c r="F48" s="66"/>
      <c r="G48" s="67">
        <f t="shared" si="2"/>
        <v>0</v>
      </c>
      <c r="I48" s="56"/>
      <c r="J48" s="60"/>
      <c r="K48" s="60"/>
      <c r="L48" s="60"/>
      <c r="M48" s="60"/>
      <c r="N48" s="60"/>
      <c r="O48" s="69"/>
    </row>
    <row r="49" spans="1:15" s="57" customFormat="1" ht="16.5" customHeight="1">
      <c r="A49" s="57" t="s">
        <v>319</v>
      </c>
      <c r="B49" s="57" t="s">
        <v>244</v>
      </c>
      <c r="C49" s="59"/>
      <c r="D49" s="60"/>
      <c r="E49" s="37"/>
      <c r="F49" s="60"/>
      <c r="G49" s="22">
        <f t="shared" si="1"/>
        <v>0</v>
      </c>
      <c r="I49" s="56"/>
      <c r="J49" s="60"/>
      <c r="K49" s="60"/>
      <c r="L49" s="60"/>
      <c r="M49" s="60"/>
      <c r="N49" s="60"/>
      <c r="O49" s="69"/>
    </row>
    <row r="50" spans="2:15" s="57" customFormat="1" ht="16.5" customHeight="1">
      <c r="B50" s="56" t="s">
        <v>322</v>
      </c>
      <c r="C50" s="59" t="s">
        <v>61</v>
      </c>
      <c r="D50" s="60">
        <v>1</v>
      </c>
      <c r="E50" s="26"/>
      <c r="F50" s="66"/>
      <c r="G50" s="67">
        <f t="shared" si="1"/>
        <v>0</v>
      </c>
      <c r="I50" s="56"/>
      <c r="J50" s="60"/>
      <c r="K50" s="60"/>
      <c r="L50" s="60"/>
      <c r="M50" s="60"/>
      <c r="N50" s="60"/>
      <c r="O50" s="69"/>
    </row>
    <row r="51" spans="2:7" ht="15">
      <c r="B51" s="29" t="str">
        <f>A33</f>
        <v> 2.1</v>
      </c>
      <c r="C51" s="68"/>
      <c r="D51" s="56" t="s">
        <v>7</v>
      </c>
      <c r="E51" s="39"/>
      <c r="F51" s="69"/>
      <c r="G51" s="70">
        <f>SUM(G35:G50)</f>
        <v>0</v>
      </c>
    </row>
    <row r="52" spans="2:7" ht="15">
      <c r="B52" s="29"/>
      <c r="C52" s="68"/>
      <c r="D52" s="56"/>
      <c r="E52" s="39"/>
      <c r="F52" s="69"/>
      <c r="G52" s="121"/>
    </row>
    <row r="53" spans="1:15" s="57" customFormat="1" ht="14.25" customHeight="1">
      <c r="A53" s="90" t="s">
        <v>36</v>
      </c>
      <c r="B53" s="57" t="s">
        <v>34</v>
      </c>
      <c r="C53" s="65"/>
      <c r="D53" s="56"/>
      <c r="E53" s="37"/>
      <c r="F53" s="66"/>
      <c r="G53" s="22"/>
      <c r="I53" s="37"/>
      <c r="J53" s="60"/>
      <c r="K53" s="60"/>
      <c r="L53" s="60"/>
      <c r="M53" s="60"/>
      <c r="N53" s="60"/>
      <c r="O53" s="69"/>
    </row>
    <row r="54" spans="1:15" s="57" customFormat="1" ht="14.25" customHeight="1">
      <c r="A54" s="61" t="s">
        <v>92</v>
      </c>
      <c r="B54" s="61" t="s">
        <v>82</v>
      </c>
      <c r="C54" s="59"/>
      <c r="D54" s="60"/>
      <c r="E54" s="37"/>
      <c r="F54" s="60"/>
      <c r="G54" s="22"/>
      <c r="I54" s="56"/>
      <c r="J54" s="60"/>
      <c r="K54" s="60"/>
      <c r="L54" s="60"/>
      <c r="M54" s="60"/>
      <c r="N54" s="60"/>
      <c r="O54" s="69"/>
    </row>
    <row r="55" spans="1:15" s="57" customFormat="1" ht="16.5" customHeight="1">
      <c r="A55" s="64"/>
      <c r="B55" s="64" t="s">
        <v>90</v>
      </c>
      <c r="C55" s="65" t="s">
        <v>65</v>
      </c>
      <c r="D55" s="60">
        <v>11200</v>
      </c>
      <c r="E55" s="26"/>
      <c r="F55" s="66"/>
      <c r="G55" s="67">
        <f>D55*E55</f>
        <v>0</v>
      </c>
      <c r="I55" s="56"/>
      <c r="J55" s="60"/>
      <c r="K55" s="60"/>
      <c r="L55" s="60"/>
      <c r="M55" s="60"/>
      <c r="N55" s="60"/>
      <c r="O55" s="69"/>
    </row>
    <row r="56" spans="1:15" s="57" customFormat="1" ht="16.5" customHeight="1">
      <c r="A56" s="64"/>
      <c r="B56" s="64" t="s">
        <v>246</v>
      </c>
      <c r="C56" s="65" t="s">
        <v>65</v>
      </c>
      <c r="D56" s="60">
        <v>5730</v>
      </c>
      <c r="E56" s="26"/>
      <c r="F56" s="66"/>
      <c r="G56" s="67">
        <f>D56*E56</f>
        <v>0</v>
      </c>
      <c r="I56" s="56"/>
      <c r="J56" s="60"/>
      <c r="K56" s="60"/>
      <c r="L56" s="60"/>
      <c r="M56" s="60"/>
      <c r="N56" s="60"/>
      <c r="O56" s="69"/>
    </row>
    <row r="57" spans="1:15" s="57" customFormat="1" ht="16.5" customHeight="1">
      <c r="A57" s="64"/>
      <c r="B57" s="64" t="s">
        <v>141</v>
      </c>
      <c r="C57" s="65" t="s">
        <v>65</v>
      </c>
      <c r="D57" s="60">
        <v>46900</v>
      </c>
      <c r="E57" s="26"/>
      <c r="F57" s="66"/>
      <c r="G57" s="67">
        <f>D57*E57</f>
        <v>0</v>
      </c>
      <c r="I57" s="56"/>
      <c r="J57" s="60"/>
      <c r="K57" s="60"/>
      <c r="L57" s="60"/>
      <c r="M57" s="60"/>
      <c r="N57" s="60"/>
      <c r="O57" s="69"/>
    </row>
    <row r="58" spans="1:15" s="57" customFormat="1" ht="16.5" customHeight="1">
      <c r="A58" s="57" t="s">
        <v>323</v>
      </c>
      <c r="B58" s="57" t="s">
        <v>58</v>
      </c>
      <c r="C58" s="59" t="s">
        <v>65</v>
      </c>
      <c r="D58" s="60">
        <v>5730</v>
      </c>
      <c r="E58" s="26"/>
      <c r="F58" s="66"/>
      <c r="G58" s="67">
        <f>D58*E58</f>
        <v>0</v>
      </c>
      <c r="I58" s="56"/>
      <c r="J58" s="60"/>
      <c r="K58" s="60"/>
      <c r="L58" s="60"/>
      <c r="M58" s="60"/>
      <c r="N58" s="60"/>
      <c r="O58" s="69"/>
    </row>
    <row r="59" spans="2:7" ht="15">
      <c r="B59" s="29" t="str">
        <f>A53</f>
        <v> 2.2</v>
      </c>
      <c r="C59" s="68"/>
      <c r="D59" s="56" t="s">
        <v>7</v>
      </c>
      <c r="E59" s="39"/>
      <c r="F59" s="69"/>
      <c r="G59" s="70">
        <f>SUM(G55:G58)</f>
        <v>0</v>
      </c>
    </row>
    <row r="60" spans="2:15" s="57" customFormat="1" ht="16.5" customHeight="1">
      <c r="B60" s="56"/>
      <c r="C60" s="59"/>
      <c r="D60" s="37"/>
      <c r="E60" s="37"/>
      <c r="F60" s="60"/>
      <c r="G60" s="36"/>
      <c r="I60" s="56"/>
      <c r="J60" s="60"/>
      <c r="K60" s="60"/>
      <c r="L60" s="60"/>
      <c r="M60" s="60"/>
      <c r="N60" s="60"/>
      <c r="O60" s="69"/>
    </row>
    <row r="61" spans="1:15" s="57" customFormat="1" ht="14.25" customHeight="1">
      <c r="A61" s="90" t="s">
        <v>153</v>
      </c>
      <c r="B61" s="57" t="s">
        <v>59</v>
      </c>
      <c r="C61" s="65"/>
      <c r="D61" s="56"/>
      <c r="E61" s="37"/>
      <c r="F61" s="66"/>
      <c r="G61" s="22"/>
      <c r="I61" s="56"/>
      <c r="J61" s="60"/>
      <c r="K61" s="60"/>
      <c r="L61" s="60"/>
      <c r="M61" s="60"/>
      <c r="N61" s="60"/>
      <c r="O61" s="69"/>
    </row>
    <row r="62" spans="1:15" s="57" customFormat="1" ht="14.25" customHeight="1">
      <c r="A62" s="61" t="s">
        <v>154</v>
      </c>
      <c r="B62" s="61" t="s">
        <v>83</v>
      </c>
      <c r="C62" s="59"/>
      <c r="D62" s="37"/>
      <c r="E62" s="37"/>
      <c r="F62" s="60"/>
      <c r="G62" s="37"/>
      <c r="I62" s="37"/>
      <c r="J62" s="60"/>
      <c r="K62" s="60"/>
      <c r="L62" s="60"/>
      <c r="M62" s="60"/>
      <c r="N62" s="60"/>
      <c r="O62" s="69"/>
    </row>
    <row r="63" spans="1:15" s="57" customFormat="1" ht="16.5" customHeight="1">
      <c r="A63" s="64"/>
      <c r="B63" s="64" t="s">
        <v>248</v>
      </c>
      <c r="C63" s="59" t="s">
        <v>65</v>
      </c>
      <c r="D63" s="60">
        <v>8500</v>
      </c>
      <c r="E63" s="26"/>
      <c r="F63" s="66"/>
      <c r="G63" s="67">
        <f aca="true" t="shared" si="3" ref="G63:G69">E63*D63</f>
        <v>0</v>
      </c>
      <c r="I63" s="56"/>
      <c r="J63" s="60"/>
      <c r="K63" s="60"/>
      <c r="L63" s="60"/>
      <c r="M63" s="60"/>
      <c r="N63" s="60"/>
      <c r="O63" s="69"/>
    </row>
    <row r="64" spans="1:15" s="57" customFormat="1" ht="16.5" customHeight="1">
      <c r="A64" s="64"/>
      <c r="B64" s="64" t="s">
        <v>247</v>
      </c>
      <c r="C64" s="59" t="s">
        <v>65</v>
      </c>
      <c r="D64" s="60">
        <v>26700</v>
      </c>
      <c r="E64" s="26"/>
      <c r="F64" s="66"/>
      <c r="G64" s="67">
        <f t="shared" si="3"/>
        <v>0</v>
      </c>
      <c r="I64" s="56"/>
      <c r="J64" s="60"/>
      <c r="K64" s="60"/>
      <c r="L64" s="150"/>
      <c r="M64" s="60"/>
      <c r="N64" s="60"/>
      <c r="O64" s="69"/>
    </row>
    <row r="65" spans="1:7" ht="16.5" customHeight="1">
      <c r="A65" s="57" t="s">
        <v>324</v>
      </c>
      <c r="B65" s="57" t="s">
        <v>251</v>
      </c>
      <c r="C65" s="59" t="s">
        <v>65</v>
      </c>
      <c r="D65" s="168">
        <v>21700</v>
      </c>
      <c r="E65" s="41"/>
      <c r="G65" s="71">
        <f t="shared" si="3"/>
        <v>0</v>
      </c>
    </row>
    <row r="66" spans="1:7" ht="16.5" customHeight="1">
      <c r="A66" s="57" t="s">
        <v>155</v>
      </c>
      <c r="B66" s="57" t="s">
        <v>254</v>
      </c>
      <c r="C66" s="59" t="s">
        <v>65</v>
      </c>
      <c r="D66" s="168">
        <v>5950</v>
      </c>
      <c r="E66" s="41"/>
      <c r="G66" s="71">
        <f t="shared" si="3"/>
        <v>0</v>
      </c>
    </row>
    <row r="67" spans="1:7" ht="16.5" customHeight="1">
      <c r="A67" s="57" t="s">
        <v>156</v>
      </c>
      <c r="B67" s="57" t="s">
        <v>160</v>
      </c>
      <c r="C67" s="59" t="s">
        <v>64</v>
      </c>
      <c r="D67" s="130">
        <v>487</v>
      </c>
      <c r="E67" s="41"/>
      <c r="G67" s="71">
        <f t="shared" si="3"/>
        <v>0</v>
      </c>
    </row>
    <row r="68" spans="1:12" ht="16.5" customHeight="1">
      <c r="A68" s="57" t="s">
        <v>157</v>
      </c>
      <c r="B68" s="57" t="s">
        <v>158</v>
      </c>
      <c r="C68" s="59" t="s">
        <v>65</v>
      </c>
      <c r="D68" s="130">
        <v>1629</v>
      </c>
      <c r="E68" s="41"/>
      <c r="G68" s="71">
        <f>E68*D68</f>
        <v>0</v>
      </c>
      <c r="L68" s="150"/>
    </row>
    <row r="69" spans="1:7" ht="16.5" customHeight="1">
      <c r="A69" s="57" t="s">
        <v>159</v>
      </c>
      <c r="B69" s="57" t="s">
        <v>161</v>
      </c>
      <c r="C69" s="59" t="s">
        <v>65</v>
      </c>
      <c r="D69" s="130">
        <v>10</v>
      </c>
      <c r="E69" s="41"/>
      <c r="G69" s="71">
        <f t="shared" si="3"/>
        <v>0</v>
      </c>
    </row>
    <row r="70" spans="2:7" ht="15">
      <c r="B70" s="74" t="str">
        <f>A61</f>
        <v> 2.3</v>
      </c>
      <c r="C70" s="68"/>
      <c r="D70" s="56" t="s">
        <v>7</v>
      </c>
      <c r="E70" s="39"/>
      <c r="F70" s="69"/>
      <c r="G70" s="112">
        <f>SUM(G63:G69)</f>
        <v>0</v>
      </c>
    </row>
    <row r="71" spans="1:7" ht="15">
      <c r="A71" s="61"/>
      <c r="B71" s="74"/>
      <c r="C71" s="68"/>
      <c r="D71" s="56"/>
      <c r="E71" s="39"/>
      <c r="F71" s="69"/>
      <c r="G71" s="121"/>
    </row>
    <row r="72" spans="1:15" s="57" customFormat="1" ht="14.25" customHeight="1">
      <c r="A72" s="90" t="s">
        <v>162</v>
      </c>
      <c r="B72" s="57" t="s">
        <v>166</v>
      </c>
      <c r="C72" s="65"/>
      <c r="D72" s="56"/>
      <c r="E72" s="39"/>
      <c r="F72" s="66"/>
      <c r="G72" s="22"/>
      <c r="I72" s="56"/>
      <c r="J72" s="60"/>
      <c r="K72" s="60"/>
      <c r="L72" s="60"/>
      <c r="M72" s="60"/>
      <c r="N72" s="60"/>
      <c r="O72" s="69"/>
    </row>
    <row r="73" spans="1:15" s="57" customFormat="1" ht="14.25" customHeight="1">
      <c r="A73" s="61" t="s">
        <v>163</v>
      </c>
      <c r="B73" s="61" t="s">
        <v>167</v>
      </c>
      <c r="C73" s="59"/>
      <c r="D73" s="37"/>
      <c r="E73" s="37"/>
      <c r="F73" s="60"/>
      <c r="G73" s="37"/>
      <c r="I73" s="56"/>
      <c r="J73" s="60"/>
      <c r="K73" s="60"/>
      <c r="L73" s="60"/>
      <c r="M73" s="60"/>
      <c r="N73" s="60"/>
      <c r="O73" s="69"/>
    </row>
    <row r="74" spans="1:15" s="57" customFormat="1" ht="16.5" customHeight="1">
      <c r="A74" s="64"/>
      <c r="B74" s="64" t="s">
        <v>350</v>
      </c>
      <c r="C74" s="59" t="s">
        <v>64</v>
      </c>
      <c r="D74" s="130">
        <v>30</v>
      </c>
      <c r="E74" s="26"/>
      <c r="F74" s="66"/>
      <c r="G74" s="67">
        <f aca="true" t="shared" si="4" ref="G74:G82">E74*D74</f>
        <v>0</v>
      </c>
      <c r="I74" s="56"/>
      <c r="J74" s="60"/>
      <c r="K74" s="60"/>
      <c r="L74" s="60"/>
      <c r="M74" s="60"/>
      <c r="N74" s="60"/>
      <c r="O74" s="69"/>
    </row>
    <row r="75" spans="1:15" s="57" customFormat="1" ht="16.5" customHeight="1">
      <c r="A75" s="64"/>
      <c r="B75" s="64" t="s">
        <v>293</v>
      </c>
      <c r="C75" s="59" t="s">
        <v>64</v>
      </c>
      <c r="D75" s="130">
        <v>106</v>
      </c>
      <c r="E75" s="26"/>
      <c r="F75" s="66"/>
      <c r="G75" s="67">
        <f t="shared" si="4"/>
        <v>0</v>
      </c>
      <c r="I75" s="56"/>
      <c r="J75" s="60"/>
      <c r="K75" s="60"/>
      <c r="L75" s="60"/>
      <c r="M75" s="60"/>
      <c r="N75" s="60"/>
      <c r="O75" s="69"/>
    </row>
    <row r="76" spans="1:15" s="57" customFormat="1" ht="16.5" customHeight="1">
      <c r="A76" s="64"/>
      <c r="B76" s="64" t="s">
        <v>351</v>
      </c>
      <c r="C76" s="59" t="s">
        <v>64</v>
      </c>
      <c r="D76" s="130">
        <v>487</v>
      </c>
      <c r="E76" s="26"/>
      <c r="F76" s="66"/>
      <c r="G76" s="67">
        <f t="shared" si="4"/>
        <v>0</v>
      </c>
      <c r="I76" s="56"/>
      <c r="J76" s="60"/>
      <c r="K76" s="60"/>
      <c r="L76" s="60"/>
      <c r="M76" s="60"/>
      <c r="N76" s="60"/>
      <c r="O76" s="69"/>
    </row>
    <row r="77" spans="1:7" ht="16.5" customHeight="1">
      <c r="A77" s="57" t="s">
        <v>164</v>
      </c>
      <c r="B77" s="57" t="s">
        <v>168</v>
      </c>
      <c r="C77" s="65"/>
      <c r="D77" s="56"/>
      <c r="E77" s="39"/>
      <c r="F77" s="66"/>
      <c r="G77" s="22">
        <f t="shared" si="4"/>
        <v>0</v>
      </c>
    </row>
    <row r="78" spans="1:7" ht="16.5" customHeight="1">
      <c r="A78" s="57"/>
      <c r="B78" s="56" t="s">
        <v>199</v>
      </c>
      <c r="C78" s="59" t="s">
        <v>45</v>
      </c>
      <c r="D78" s="60">
        <v>180</v>
      </c>
      <c r="E78" s="41"/>
      <c r="G78" s="67">
        <f t="shared" si="4"/>
        <v>0</v>
      </c>
    </row>
    <row r="79" spans="1:7" ht="16.5" customHeight="1">
      <c r="A79" s="57" t="s">
        <v>325</v>
      </c>
      <c r="B79" s="57" t="s">
        <v>326</v>
      </c>
      <c r="C79" s="131"/>
      <c r="D79" s="27"/>
      <c r="E79" s="132"/>
      <c r="F79" s="133"/>
      <c r="G79" s="132">
        <f t="shared" si="4"/>
        <v>0</v>
      </c>
    </row>
    <row r="80" spans="1:7" ht="16.5" customHeight="1">
      <c r="A80" s="57"/>
      <c r="B80" s="28" t="s">
        <v>327</v>
      </c>
      <c r="C80" s="128" t="s">
        <v>61</v>
      </c>
      <c r="D80" s="130">
        <v>1</v>
      </c>
      <c r="E80" s="41"/>
      <c r="F80" s="130"/>
      <c r="G80" s="134">
        <f t="shared" si="4"/>
        <v>0</v>
      </c>
    </row>
    <row r="81" spans="1:7" ht="16.5" customHeight="1">
      <c r="A81" s="57" t="s">
        <v>165</v>
      </c>
      <c r="B81" s="169" t="s">
        <v>249</v>
      </c>
      <c r="C81" s="128" t="s">
        <v>65</v>
      </c>
      <c r="D81" s="130">
        <v>45</v>
      </c>
      <c r="E81" s="41"/>
      <c r="F81" s="130"/>
      <c r="G81" s="134">
        <f t="shared" si="4"/>
        <v>0</v>
      </c>
    </row>
    <row r="82" spans="1:7" ht="16.5" customHeight="1">
      <c r="A82" s="57" t="s">
        <v>250</v>
      </c>
      <c r="B82" s="57" t="s">
        <v>169</v>
      </c>
      <c r="C82" s="59" t="s">
        <v>64</v>
      </c>
      <c r="D82" s="60">
        <v>450</v>
      </c>
      <c r="E82" s="41"/>
      <c r="G82" s="67">
        <f t="shared" si="4"/>
        <v>0</v>
      </c>
    </row>
    <row r="83" spans="2:7" ht="15">
      <c r="B83" s="74" t="str">
        <f>A72</f>
        <v> 2.4</v>
      </c>
      <c r="C83" s="68"/>
      <c r="D83" s="56" t="s">
        <v>7</v>
      </c>
      <c r="E83" s="39"/>
      <c r="F83" s="69"/>
      <c r="G83" s="112">
        <f>SUM(G74:G82)</f>
        <v>0</v>
      </c>
    </row>
    <row r="84" spans="2:7" ht="15">
      <c r="B84" s="74"/>
      <c r="C84" s="68"/>
      <c r="D84" s="56"/>
      <c r="E84" s="39"/>
      <c r="F84" s="69"/>
      <c r="G84" s="121"/>
    </row>
    <row r="85" spans="1:15" s="57" customFormat="1" ht="14.25" customHeight="1">
      <c r="A85" s="90" t="s">
        <v>328</v>
      </c>
      <c r="B85" s="57" t="s">
        <v>329</v>
      </c>
      <c r="C85" s="65"/>
      <c r="D85" s="56"/>
      <c r="E85" s="39"/>
      <c r="F85" s="66"/>
      <c r="G85" s="22"/>
      <c r="I85" s="56"/>
      <c r="J85" s="60"/>
      <c r="K85" s="60"/>
      <c r="L85" s="60"/>
      <c r="M85" s="60"/>
      <c r="N85" s="60"/>
      <c r="O85" s="69"/>
    </row>
    <row r="86" spans="1:15" s="57" customFormat="1" ht="14.25" customHeight="1">
      <c r="A86" s="61" t="s">
        <v>330</v>
      </c>
      <c r="B86" s="61" t="s">
        <v>331</v>
      </c>
      <c r="C86" s="59" t="s">
        <v>66</v>
      </c>
      <c r="D86" s="130">
        <v>4</v>
      </c>
      <c r="E86" s="26"/>
      <c r="F86" s="66"/>
      <c r="G86" s="67">
        <f aca="true" t="shared" si="5" ref="G86:G91">E86*D86</f>
        <v>0</v>
      </c>
      <c r="I86" s="56"/>
      <c r="J86" s="60"/>
      <c r="K86" s="60"/>
      <c r="L86" s="60"/>
      <c r="M86" s="60"/>
      <c r="N86" s="60"/>
      <c r="O86" s="69"/>
    </row>
    <row r="87" spans="1:7" ht="16.5" customHeight="1">
      <c r="A87" s="57" t="s">
        <v>332</v>
      </c>
      <c r="B87" s="138" t="s">
        <v>333</v>
      </c>
      <c r="C87" s="65"/>
      <c r="D87" s="56"/>
      <c r="E87" s="39"/>
      <c r="F87" s="66"/>
      <c r="G87" s="22">
        <f t="shared" si="5"/>
        <v>0</v>
      </c>
    </row>
    <row r="88" spans="1:7" ht="16.5" customHeight="1">
      <c r="A88" s="57"/>
      <c r="B88" s="27" t="s">
        <v>334</v>
      </c>
      <c r="C88" s="128" t="s">
        <v>66</v>
      </c>
      <c r="D88" s="130">
        <v>2</v>
      </c>
      <c r="E88" s="41"/>
      <c r="G88" s="67">
        <f t="shared" si="5"/>
        <v>0</v>
      </c>
    </row>
    <row r="89" spans="1:7" ht="16.5" customHeight="1">
      <c r="A89" s="57"/>
      <c r="B89" s="27" t="s">
        <v>335</v>
      </c>
      <c r="C89" s="128" t="s">
        <v>66</v>
      </c>
      <c r="D89" s="130">
        <v>2</v>
      </c>
      <c r="E89" s="41"/>
      <c r="G89" s="67">
        <f t="shared" si="5"/>
        <v>0</v>
      </c>
    </row>
    <row r="90" spans="1:7" ht="16.5" customHeight="1">
      <c r="A90" s="138" t="s">
        <v>336</v>
      </c>
      <c r="B90" s="138" t="s">
        <v>337</v>
      </c>
      <c r="C90" s="131"/>
      <c r="D90" s="27"/>
      <c r="E90" s="132"/>
      <c r="F90" s="133"/>
      <c r="G90" s="132">
        <f t="shared" si="5"/>
        <v>0</v>
      </c>
    </row>
    <row r="91" spans="1:7" ht="16.5" customHeight="1">
      <c r="A91" s="57"/>
      <c r="B91" s="27" t="s">
        <v>338</v>
      </c>
      <c r="C91" s="128" t="s">
        <v>66</v>
      </c>
      <c r="D91" s="130">
        <v>3</v>
      </c>
      <c r="E91" s="41"/>
      <c r="F91" s="130"/>
      <c r="G91" s="134">
        <f t="shared" si="5"/>
        <v>0</v>
      </c>
    </row>
    <row r="92" spans="1:7" ht="16.5" customHeight="1">
      <c r="A92" s="138" t="s">
        <v>340</v>
      </c>
      <c r="B92" s="138" t="s">
        <v>339</v>
      </c>
      <c r="C92" s="131"/>
      <c r="D92" s="27"/>
      <c r="E92" s="132"/>
      <c r="F92" s="133"/>
      <c r="G92" s="132"/>
    </row>
    <row r="93" spans="1:7" ht="16.5" customHeight="1">
      <c r="A93" s="57"/>
      <c r="B93" s="27" t="s">
        <v>341</v>
      </c>
      <c r="C93" s="128" t="s">
        <v>66</v>
      </c>
      <c r="D93" s="130">
        <v>4</v>
      </c>
      <c r="E93" s="41"/>
      <c r="G93" s="67">
        <f>E93*D93</f>
        <v>0</v>
      </c>
    </row>
    <row r="94" spans="2:7" ht="15">
      <c r="B94" s="74" t="str">
        <f>A85</f>
        <v> 2.5</v>
      </c>
      <c r="C94" s="68"/>
      <c r="D94" s="56" t="s">
        <v>7</v>
      </c>
      <c r="E94" s="39"/>
      <c r="F94" s="69"/>
      <c r="G94" s="112">
        <f>SUM(G86:G93)</f>
        <v>0</v>
      </c>
    </row>
    <row r="95" spans="2:7" ht="15">
      <c r="B95" s="74"/>
      <c r="C95" s="68"/>
      <c r="D95" s="56"/>
      <c r="E95" s="39"/>
      <c r="F95" s="69"/>
      <c r="G95" s="121"/>
    </row>
    <row r="96" spans="1:15" s="57" customFormat="1" ht="14.25" customHeight="1">
      <c r="A96" s="90" t="s">
        <v>343</v>
      </c>
      <c r="B96" s="57" t="s">
        <v>342</v>
      </c>
      <c r="C96" s="65"/>
      <c r="D96" s="56"/>
      <c r="E96" s="39"/>
      <c r="F96" s="66"/>
      <c r="G96" s="22"/>
      <c r="I96" s="56"/>
      <c r="J96" s="60"/>
      <c r="K96" s="60"/>
      <c r="L96" s="60"/>
      <c r="M96" s="60"/>
      <c r="N96" s="60"/>
      <c r="O96" s="69"/>
    </row>
    <row r="97" spans="1:15" s="57" customFormat="1" ht="14.25" customHeight="1">
      <c r="A97" s="61" t="s">
        <v>344</v>
      </c>
      <c r="B97" s="170" t="s">
        <v>346</v>
      </c>
      <c r="I97" s="56"/>
      <c r="J97" s="60"/>
      <c r="K97" s="60"/>
      <c r="L97" s="60"/>
      <c r="M97" s="60"/>
      <c r="N97" s="60"/>
      <c r="O97" s="69"/>
    </row>
    <row r="98" spans="1:15" s="57" customFormat="1" ht="14.25" customHeight="1">
      <c r="A98" s="61"/>
      <c r="B98" s="171" t="s">
        <v>347</v>
      </c>
      <c r="C98" s="59" t="s">
        <v>45</v>
      </c>
      <c r="D98" s="130">
        <v>25</v>
      </c>
      <c r="E98" s="26"/>
      <c r="F98" s="66"/>
      <c r="G98" s="67">
        <f>E98*D98</f>
        <v>0</v>
      </c>
      <c r="I98" s="56"/>
      <c r="J98" s="60"/>
      <c r="K98" s="60"/>
      <c r="L98" s="60"/>
      <c r="M98" s="60"/>
      <c r="N98" s="60"/>
      <c r="O98" s="69"/>
    </row>
    <row r="99" spans="1:7" ht="16.5" customHeight="1">
      <c r="A99" s="57" t="s">
        <v>345</v>
      </c>
      <c r="B99" s="138" t="s">
        <v>348</v>
      </c>
      <c r="C99" s="65"/>
      <c r="D99" s="56"/>
      <c r="E99" s="39"/>
      <c r="F99" s="66"/>
      <c r="G99" s="22">
        <f>E99*D99</f>
        <v>0</v>
      </c>
    </row>
    <row r="100" spans="1:7" ht="16.5" customHeight="1">
      <c r="A100" s="57"/>
      <c r="B100" s="27" t="s">
        <v>349</v>
      </c>
      <c r="C100" s="128" t="s">
        <v>66</v>
      </c>
      <c r="D100" s="130">
        <v>2</v>
      </c>
      <c r="E100" s="41"/>
      <c r="G100" s="67">
        <f>E100*D100</f>
        <v>0</v>
      </c>
    </row>
    <row r="101" spans="2:7" ht="15">
      <c r="B101" s="74" t="str">
        <f>A96</f>
        <v> 2.6</v>
      </c>
      <c r="C101" s="68"/>
      <c r="D101" s="56" t="s">
        <v>7</v>
      </c>
      <c r="E101" s="39"/>
      <c r="F101" s="69"/>
      <c r="G101" s="112">
        <f>SUM(G98:G100)</f>
        <v>0</v>
      </c>
    </row>
    <row r="102" spans="2:7" ht="15">
      <c r="B102" s="74"/>
      <c r="C102" s="68"/>
      <c r="D102" s="56"/>
      <c r="E102" s="39"/>
      <c r="F102" s="69"/>
      <c r="G102" s="121"/>
    </row>
    <row r="103" spans="1:15" s="64" customFormat="1" ht="15">
      <c r="A103" s="79" t="s">
        <v>17</v>
      </c>
      <c r="B103" s="79" t="s">
        <v>33</v>
      </c>
      <c r="C103" s="59"/>
      <c r="D103" s="72"/>
      <c r="E103" s="37"/>
      <c r="F103" s="60"/>
      <c r="G103" s="37"/>
      <c r="J103" s="63"/>
      <c r="K103" s="63"/>
      <c r="L103" s="63"/>
      <c r="M103" s="63"/>
      <c r="N103" s="63"/>
      <c r="O103" s="63"/>
    </row>
    <row r="104" spans="1:15" s="35" customFormat="1" ht="15" customHeight="1">
      <c r="A104" s="80" t="s">
        <v>189</v>
      </c>
      <c r="B104" s="81" t="s">
        <v>34</v>
      </c>
      <c r="C104" s="82"/>
      <c r="D104" s="37"/>
      <c r="E104" s="22"/>
      <c r="F104" s="23"/>
      <c r="G104" s="24"/>
      <c r="J104" s="147"/>
      <c r="K104" s="147"/>
      <c r="L104" s="147"/>
      <c r="M104" s="147"/>
      <c r="N104" s="147"/>
      <c r="O104" s="147"/>
    </row>
    <row r="105" spans="1:15" s="35" customFormat="1" ht="15" customHeight="1">
      <c r="A105" s="61" t="s">
        <v>190</v>
      </c>
      <c r="B105" s="61" t="s">
        <v>47</v>
      </c>
      <c r="C105" s="59"/>
      <c r="D105" s="37"/>
      <c r="E105" s="37"/>
      <c r="F105" s="60"/>
      <c r="G105" s="37"/>
      <c r="J105" s="147"/>
      <c r="K105" s="147"/>
      <c r="L105" s="147"/>
      <c r="M105" s="147"/>
      <c r="N105" s="147"/>
      <c r="O105" s="147"/>
    </row>
    <row r="106" spans="1:15" s="35" customFormat="1" ht="15" customHeight="1">
      <c r="A106" s="56"/>
      <c r="B106" s="64" t="s">
        <v>84</v>
      </c>
      <c r="C106" s="59" t="s">
        <v>65</v>
      </c>
      <c r="D106" s="60">
        <v>28500</v>
      </c>
      <c r="E106" s="41"/>
      <c r="F106" s="60"/>
      <c r="G106" s="71">
        <f>D106*E106</f>
        <v>0</v>
      </c>
      <c r="J106" s="147"/>
      <c r="K106" s="147"/>
      <c r="L106" s="147"/>
      <c r="M106" s="147"/>
      <c r="N106" s="147"/>
      <c r="O106" s="147"/>
    </row>
    <row r="107" spans="1:15" s="35" customFormat="1" ht="15" customHeight="1">
      <c r="A107" s="56"/>
      <c r="B107" s="56" t="s">
        <v>120</v>
      </c>
      <c r="C107" s="59" t="s">
        <v>65</v>
      </c>
      <c r="D107" s="60">
        <v>3800</v>
      </c>
      <c r="E107" s="41"/>
      <c r="F107" s="60"/>
      <c r="G107" s="71">
        <f>D107*E107</f>
        <v>0</v>
      </c>
      <c r="J107" s="147"/>
      <c r="K107" s="147"/>
      <c r="L107" s="147"/>
      <c r="M107" s="147"/>
      <c r="N107" s="147"/>
      <c r="O107" s="147"/>
    </row>
    <row r="108" spans="1:15" s="35" customFormat="1" ht="15" customHeight="1">
      <c r="A108" s="56"/>
      <c r="B108" s="56" t="s">
        <v>303</v>
      </c>
      <c r="C108" s="59" t="s">
        <v>65</v>
      </c>
      <c r="D108" s="60">
        <v>15600</v>
      </c>
      <c r="E108" s="41"/>
      <c r="F108" s="60"/>
      <c r="G108" s="71">
        <f>D108*E108</f>
        <v>0</v>
      </c>
      <c r="J108" s="147"/>
      <c r="K108" s="147"/>
      <c r="L108" s="147"/>
      <c r="M108" s="147"/>
      <c r="N108" s="147"/>
      <c r="O108" s="147"/>
    </row>
    <row r="109" spans="1:15" s="35" customFormat="1" ht="15" customHeight="1">
      <c r="A109" s="56"/>
      <c r="B109" s="56" t="s">
        <v>201</v>
      </c>
      <c r="C109" s="59" t="s">
        <v>65</v>
      </c>
      <c r="D109" s="60">
        <v>16700</v>
      </c>
      <c r="E109" s="41"/>
      <c r="F109" s="60"/>
      <c r="G109" s="71">
        <f>D109*E109</f>
        <v>0</v>
      </c>
      <c r="J109" s="147"/>
      <c r="K109" s="147"/>
      <c r="L109" s="147"/>
      <c r="M109" s="147"/>
      <c r="N109" s="147"/>
      <c r="O109" s="147"/>
    </row>
    <row r="110" spans="1:15" s="35" customFormat="1" ht="15" customHeight="1">
      <c r="A110" s="61" t="s">
        <v>191</v>
      </c>
      <c r="B110" s="61" t="s">
        <v>121</v>
      </c>
      <c r="C110" s="59"/>
      <c r="D110" s="37"/>
      <c r="E110" s="37"/>
      <c r="F110" s="60"/>
      <c r="G110" s="37"/>
      <c r="J110" s="147"/>
      <c r="K110" s="147"/>
      <c r="L110" s="147"/>
      <c r="M110" s="147"/>
      <c r="N110" s="147"/>
      <c r="O110" s="147"/>
    </row>
    <row r="111" spans="1:15" s="35" customFormat="1" ht="15" customHeight="1">
      <c r="A111" s="56"/>
      <c r="B111" s="64" t="s">
        <v>122</v>
      </c>
      <c r="C111" s="59" t="s">
        <v>65</v>
      </c>
      <c r="D111" s="60">
        <v>4850</v>
      </c>
      <c r="E111" s="41"/>
      <c r="F111" s="60"/>
      <c r="G111" s="71">
        <f aca="true" t="shared" si="6" ref="G111:G121">D111*E111</f>
        <v>0</v>
      </c>
      <c r="J111" s="147"/>
      <c r="K111" s="147"/>
      <c r="L111" s="147"/>
      <c r="M111" s="147"/>
      <c r="N111" s="147"/>
      <c r="O111" s="147"/>
    </row>
    <row r="112" spans="1:15" s="35" customFormat="1" ht="15" customHeight="1">
      <c r="A112" s="56"/>
      <c r="B112" s="56" t="s">
        <v>123</v>
      </c>
      <c r="C112" s="59" t="s">
        <v>65</v>
      </c>
      <c r="D112" s="60">
        <v>2300</v>
      </c>
      <c r="E112" s="41"/>
      <c r="F112" s="60"/>
      <c r="G112" s="71">
        <f t="shared" si="6"/>
        <v>0</v>
      </c>
      <c r="J112" s="147"/>
      <c r="K112" s="147"/>
      <c r="L112" s="147"/>
      <c r="M112" s="147"/>
      <c r="N112" s="147"/>
      <c r="O112" s="147"/>
    </row>
    <row r="113" spans="1:15" s="35" customFormat="1" ht="15" customHeight="1">
      <c r="A113" s="25"/>
      <c r="B113" s="56" t="s">
        <v>124</v>
      </c>
      <c r="C113" s="59" t="s">
        <v>65</v>
      </c>
      <c r="D113" s="60">
        <v>3840</v>
      </c>
      <c r="E113" s="41"/>
      <c r="F113" s="60"/>
      <c r="G113" s="71">
        <f t="shared" si="6"/>
        <v>0</v>
      </c>
      <c r="J113" s="147"/>
      <c r="K113" s="147"/>
      <c r="L113" s="147"/>
      <c r="M113" s="147"/>
      <c r="N113" s="147"/>
      <c r="O113" s="147"/>
    </row>
    <row r="114" spans="1:15" s="35" customFormat="1" ht="15" customHeight="1">
      <c r="A114" s="56"/>
      <c r="B114" s="56" t="s">
        <v>139</v>
      </c>
      <c r="C114" s="59" t="s">
        <v>65</v>
      </c>
      <c r="D114" s="60">
        <v>845</v>
      </c>
      <c r="E114" s="41"/>
      <c r="F114" s="60"/>
      <c r="G114" s="71">
        <f t="shared" si="6"/>
        <v>0</v>
      </c>
      <c r="J114" s="147"/>
      <c r="K114" s="147"/>
      <c r="L114" s="147"/>
      <c r="M114" s="147"/>
      <c r="N114" s="147"/>
      <c r="O114" s="147"/>
    </row>
    <row r="115" spans="1:15" s="35" customFormat="1" ht="15" customHeight="1">
      <c r="A115" s="56"/>
      <c r="B115" s="56" t="s">
        <v>140</v>
      </c>
      <c r="C115" s="59" t="s">
        <v>65</v>
      </c>
      <c r="D115" s="60">
        <v>520</v>
      </c>
      <c r="E115" s="41"/>
      <c r="F115" s="60"/>
      <c r="G115" s="71">
        <f t="shared" si="6"/>
        <v>0</v>
      </c>
      <c r="J115" s="147"/>
      <c r="K115" s="147"/>
      <c r="L115" s="147"/>
      <c r="M115" s="147"/>
      <c r="N115" s="147"/>
      <c r="O115" s="147"/>
    </row>
    <row r="116" spans="1:15" s="35" customFormat="1" ht="15" customHeight="1">
      <c r="A116" s="56"/>
      <c r="B116" s="56" t="s">
        <v>304</v>
      </c>
      <c r="C116" s="59" t="s">
        <v>65</v>
      </c>
      <c r="D116" s="60">
        <v>20</v>
      </c>
      <c r="E116" s="41"/>
      <c r="F116" s="60"/>
      <c r="G116" s="71">
        <f t="shared" si="6"/>
        <v>0</v>
      </c>
      <c r="J116" s="147"/>
      <c r="K116" s="147"/>
      <c r="L116" s="147"/>
      <c r="M116" s="147"/>
      <c r="N116" s="147"/>
      <c r="O116" s="147"/>
    </row>
    <row r="117" spans="1:15" s="35" customFormat="1" ht="15" customHeight="1">
      <c r="A117" s="61" t="s">
        <v>192</v>
      </c>
      <c r="B117" s="57" t="s">
        <v>87</v>
      </c>
      <c r="C117" s="59" t="s">
        <v>64</v>
      </c>
      <c r="D117" s="60">
        <v>4000</v>
      </c>
      <c r="E117" s="41"/>
      <c r="F117" s="60"/>
      <c r="G117" s="71">
        <f t="shared" si="6"/>
        <v>0</v>
      </c>
      <c r="J117" s="147"/>
      <c r="K117" s="147"/>
      <c r="L117" s="147"/>
      <c r="M117" s="147"/>
      <c r="N117" s="147"/>
      <c r="O117" s="147"/>
    </row>
    <row r="118" spans="1:15" s="35" customFormat="1" ht="15" customHeight="1">
      <c r="A118" s="61" t="s">
        <v>193</v>
      </c>
      <c r="B118" s="123" t="s">
        <v>125</v>
      </c>
      <c r="C118" s="65"/>
      <c r="D118" s="113"/>
      <c r="E118" s="144"/>
      <c r="F118" s="113"/>
      <c r="G118" s="36">
        <f t="shared" si="6"/>
        <v>0</v>
      </c>
      <c r="J118" s="147"/>
      <c r="K118" s="147"/>
      <c r="L118" s="147"/>
      <c r="M118" s="147"/>
      <c r="N118" s="147"/>
      <c r="O118" s="147"/>
    </row>
    <row r="119" spans="1:15" s="35" customFormat="1" ht="15" customHeight="1">
      <c r="A119" s="61"/>
      <c r="B119" s="126" t="s">
        <v>305</v>
      </c>
      <c r="C119" s="65" t="s">
        <v>66</v>
      </c>
      <c r="D119" s="113">
        <v>5</v>
      </c>
      <c r="E119" s="141"/>
      <c r="F119" s="60"/>
      <c r="G119" s="71">
        <f t="shared" si="6"/>
        <v>0</v>
      </c>
      <c r="J119" s="147"/>
      <c r="K119" s="147"/>
      <c r="L119" s="147"/>
      <c r="M119" s="147"/>
      <c r="N119" s="147"/>
      <c r="O119" s="147"/>
    </row>
    <row r="120" spans="1:15" s="35" customFormat="1" ht="15" customHeight="1">
      <c r="A120" s="61" t="s">
        <v>194</v>
      </c>
      <c r="B120" s="123" t="s">
        <v>126</v>
      </c>
      <c r="C120" s="65" t="s">
        <v>66</v>
      </c>
      <c r="D120" s="113">
        <v>340</v>
      </c>
      <c r="E120" s="141"/>
      <c r="F120" s="60"/>
      <c r="G120" s="71">
        <f t="shared" si="6"/>
        <v>0</v>
      </c>
      <c r="J120" s="147"/>
      <c r="K120" s="147"/>
      <c r="L120" s="147"/>
      <c r="M120" s="147"/>
      <c r="N120" s="147"/>
      <c r="O120" s="147"/>
    </row>
    <row r="121" spans="1:241" s="35" customFormat="1" ht="15" customHeight="1">
      <c r="A121" s="61" t="s">
        <v>195</v>
      </c>
      <c r="B121" s="108" t="s">
        <v>60</v>
      </c>
      <c r="C121" s="59" t="s">
        <v>65</v>
      </c>
      <c r="D121" s="113">
        <v>15600</v>
      </c>
      <c r="E121" s="141"/>
      <c r="F121" s="60"/>
      <c r="G121" s="71">
        <f t="shared" si="6"/>
        <v>0</v>
      </c>
      <c r="J121" s="147"/>
      <c r="K121" s="147"/>
      <c r="L121" s="147"/>
      <c r="M121" s="147"/>
      <c r="N121" s="147"/>
      <c r="O121" s="147"/>
      <c r="IG121" s="91"/>
    </row>
    <row r="122" spans="1:241" s="35" customFormat="1" ht="15" customHeight="1">
      <c r="A122" s="61" t="s">
        <v>196</v>
      </c>
      <c r="B122" s="108" t="s">
        <v>127</v>
      </c>
      <c r="C122" s="91"/>
      <c r="D122" s="113"/>
      <c r="E122" s="144"/>
      <c r="F122" s="23"/>
      <c r="G122" s="40"/>
      <c r="J122" s="147"/>
      <c r="K122" s="147"/>
      <c r="L122" s="147"/>
      <c r="M122" s="147"/>
      <c r="N122" s="147"/>
      <c r="O122" s="147"/>
      <c r="IG122" s="91"/>
    </row>
    <row r="123" spans="1:15" s="35" customFormat="1" ht="15" customHeight="1">
      <c r="A123" s="97"/>
      <c r="B123" s="109" t="s">
        <v>128</v>
      </c>
      <c r="C123" s="65" t="s">
        <v>66</v>
      </c>
      <c r="D123" s="113">
        <v>5</v>
      </c>
      <c r="E123" s="141"/>
      <c r="F123" s="60"/>
      <c r="G123" s="71">
        <f>D123*E123</f>
        <v>0</v>
      </c>
      <c r="J123" s="147"/>
      <c r="K123" s="147"/>
      <c r="L123" s="147"/>
      <c r="M123" s="147"/>
      <c r="N123" s="147"/>
      <c r="O123" s="147"/>
    </row>
    <row r="124" spans="1:15" s="35" customFormat="1" ht="15" customHeight="1">
      <c r="A124" s="97"/>
      <c r="B124" s="109" t="s">
        <v>129</v>
      </c>
      <c r="C124" s="65" t="s">
        <v>45</v>
      </c>
      <c r="D124" s="113">
        <v>50</v>
      </c>
      <c r="E124" s="141"/>
      <c r="F124" s="60"/>
      <c r="G124" s="71">
        <f>D124*E124</f>
        <v>0</v>
      </c>
      <c r="J124" s="147"/>
      <c r="K124" s="147"/>
      <c r="L124" s="147"/>
      <c r="M124" s="147"/>
      <c r="N124" s="147"/>
      <c r="O124" s="147"/>
    </row>
    <row r="125" spans="1:15" s="35" customFormat="1" ht="15" customHeight="1">
      <c r="A125" s="61" t="s">
        <v>130</v>
      </c>
      <c r="B125" s="108" t="s">
        <v>131</v>
      </c>
      <c r="C125" s="91"/>
      <c r="D125" s="113"/>
      <c r="E125" s="144"/>
      <c r="F125" s="23"/>
      <c r="G125" s="40"/>
      <c r="J125" s="147"/>
      <c r="K125" s="147"/>
      <c r="L125" s="147"/>
      <c r="M125" s="147"/>
      <c r="N125" s="147"/>
      <c r="O125" s="147"/>
    </row>
    <row r="126" spans="1:15" s="35" customFormat="1" ht="15" customHeight="1">
      <c r="A126" s="57" t="s">
        <v>197</v>
      </c>
      <c r="B126" s="108" t="s">
        <v>132</v>
      </c>
      <c r="C126" s="91"/>
      <c r="D126" s="113"/>
      <c r="E126" s="144"/>
      <c r="F126" s="23"/>
      <c r="G126" s="40"/>
      <c r="J126" s="147"/>
      <c r="K126" s="147"/>
      <c r="L126" s="147"/>
      <c r="M126" s="147"/>
      <c r="N126" s="147"/>
      <c r="O126" s="147"/>
    </row>
    <row r="127" spans="1:15" s="35" customFormat="1" ht="15" customHeight="1">
      <c r="A127" s="57"/>
      <c r="B127" s="25" t="s">
        <v>283</v>
      </c>
      <c r="C127" s="91" t="s">
        <v>66</v>
      </c>
      <c r="D127" s="113">
        <v>2</v>
      </c>
      <c r="E127" s="141"/>
      <c r="F127" s="60"/>
      <c r="G127" s="71">
        <f>D127*E127</f>
        <v>0</v>
      </c>
      <c r="J127" s="147"/>
      <c r="K127" s="147"/>
      <c r="L127" s="147"/>
      <c r="M127" s="147"/>
      <c r="N127" s="147"/>
      <c r="O127" s="147"/>
    </row>
    <row r="128" spans="1:15" s="35" customFormat="1" ht="15" customHeight="1">
      <c r="A128" s="57"/>
      <c r="B128" s="56" t="s">
        <v>217</v>
      </c>
      <c r="C128" s="65" t="s">
        <v>66</v>
      </c>
      <c r="D128" s="65">
        <v>1</v>
      </c>
      <c r="E128" s="141"/>
      <c r="F128" s="60"/>
      <c r="G128" s="71">
        <f>D128*E128</f>
        <v>0</v>
      </c>
      <c r="J128" s="147"/>
      <c r="K128" s="147"/>
      <c r="L128" s="147"/>
      <c r="M128" s="147"/>
      <c r="N128" s="147"/>
      <c r="O128" s="147"/>
    </row>
    <row r="129" spans="1:15" s="35" customFormat="1" ht="15" customHeight="1">
      <c r="A129" s="57"/>
      <c r="B129" s="56" t="s">
        <v>218</v>
      </c>
      <c r="C129" s="65" t="s">
        <v>66</v>
      </c>
      <c r="D129" s="65">
        <v>1</v>
      </c>
      <c r="E129" s="141"/>
      <c r="F129" s="60"/>
      <c r="G129" s="71">
        <f>D129*E129</f>
        <v>0</v>
      </c>
      <c r="J129" s="147"/>
      <c r="K129" s="147"/>
      <c r="L129" s="147"/>
      <c r="M129" s="147"/>
      <c r="N129" s="147"/>
      <c r="O129" s="147"/>
    </row>
    <row r="130" spans="1:15" s="35" customFormat="1" ht="22.5" customHeight="1">
      <c r="A130" s="28"/>
      <c r="B130" s="29" t="str">
        <f>+A104</f>
        <v> 3.2.</v>
      </c>
      <c r="C130" s="31"/>
      <c r="D130" s="30" t="s">
        <v>7</v>
      </c>
      <c r="E130" s="91"/>
      <c r="F130" s="33"/>
      <c r="G130" s="34">
        <f>SUM(G106:G129)</f>
        <v>0</v>
      </c>
      <c r="J130" s="147"/>
      <c r="K130" s="147"/>
      <c r="L130" s="147"/>
      <c r="M130" s="147"/>
      <c r="N130" s="147"/>
      <c r="O130" s="147"/>
    </row>
    <row r="131" spans="1:15" s="64" customFormat="1" ht="15">
      <c r="A131" s="79"/>
      <c r="B131" s="79"/>
      <c r="C131" s="59"/>
      <c r="D131" s="72"/>
      <c r="E131" s="37"/>
      <c r="F131" s="60"/>
      <c r="G131" s="37"/>
      <c r="J131" s="63"/>
      <c r="K131" s="63"/>
      <c r="L131" s="63"/>
      <c r="M131" s="63"/>
      <c r="N131" s="63"/>
      <c r="O131" s="63"/>
    </row>
    <row r="132" spans="1:15" s="35" customFormat="1" ht="15" customHeight="1">
      <c r="A132" s="57" t="s">
        <v>180</v>
      </c>
      <c r="B132" s="57" t="s">
        <v>39</v>
      </c>
      <c r="C132" s="59"/>
      <c r="D132" s="58"/>
      <c r="E132" s="37"/>
      <c r="F132" s="60"/>
      <c r="G132" s="37"/>
      <c r="J132" s="147"/>
      <c r="K132" s="147"/>
      <c r="L132" s="147"/>
      <c r="M132" s="147"/>
      <c r="N132" s="147"/>
      <c r="O132" s="147"/>
    </row>
    <row r="133" spans="1:15" s="35" customFormat="1" ht="15" customHeight="1">
      <c r="A133" s="138" t="s">
        <v>181</v>
      </c>
      <c r="B133" s="138" t="s">
        <v>116</v>
      </c>
      <c r="C133" s="128"/>
      <c r="D133" s="151"/>
      <c r="E133" s="151"/>
      <c r="F133" s="130"/>
      <c r="G133" s="151"/>
      <c r="J133" s="147"/>
      <c r="K133" s="147"/>
      <c r="L133" s="147"/>
      <c r="M133" s="147"/>
      <c r="N133" s="147"/>
      <c r="O133" s="147"/>
    </row>
    <row r="134" spans="1:15" s="35" customFormat="1" ht="15" customHeight="1">
      <c r="A134" s="27"/>
      <c r="B134" s="28" t="s">
        <v>255</v>
      </c>
      <c r="C134" s="31" t="s">
        <v>45</v>
      </c>
      <c r="D134" s="168">
        <v>350</v>
      </c>
      <c r="E134" s="41"/>
      <c r="F134" s="130"/>
      <c r="G134" s="152">
        <f aca="true" t="shared" si="7" ref="G134:G139">D134*E134</f>
        <v>0</v>
      </c>
      <c r="J134" s="147"/>
      <c r="K134" s="147"/>
      <c r="L134" s="147"/>
      <c r="M134" s="147"/>
      <c r="N134" s="147"/>
      <c r="O134" s="147"/>
    </row>
    <row r="135" spans="1:15" s="35" customFormat="1" ht="15" customHeight="1">
      <c r="A135" s="27"/>
      <c r="B135" s="28" t="s">
        <v>171</v>
      </c>
      <c r="C135" s="31" t="s">
        <v>45</v>
      </c>
      <c r="D135" s="168">
        <v>1600</v>
      </c>
      <c r="E135" s="41"/>
      <c r="F135" s="130"/>
      <c r="G135" s="152">
        <f>D135*E135</f>
        <v>0</v>
      </c>
      <c r="J135" s="147"/>
      <c r="K135" s="147"/>
      <c r="L135" s="147"/>
      <c r="M135" s="147"/>
      <c r="N135" s="147"/>
      <c r="O135" s="147"/>
    </row>
    <row r="136" spans="1:15" s="35" customFormat="1" ht="15" customHeight="1">
      <c r="A136" s="27"/>
      <c r="B136" s="28" t="s">
        <v>88</v>
      </c>
      <c r="C136" s="31" t="s">
        <v>45</v>
      </c>
      <c r="D136" s="168">
        <v>6800</v>
      </c>
      <c r="E136" s="41"/>
      <c r="F136" s="130"/>
      <c r="G136" s="152">
        <f t="shared" si="7"/>
        <v>0</v>
      </c>
      <c r="J136" s="147"/>
      <c r="K136" s="147"/>
      <c r="L136" s="147"/>
      <c r="M136" s="147"/>
      <c r="N136" s="147"/>
      <c r="O136" s="147"/>
    </row>
    <row r="137" spans="1:15" s="35" customFormat="1" ht="15" customHeight="1">
      <c r="A137" s="27"/>
      <c r="B137" s="28" t="s">
        <v>117</v>
      </c>
      <c r="C137" s="31" t="s">
        <v>45</v>
      </c>
      <c r="D137" s="168">
        <v>10</v>
      </c>
      <c r="E137" s="41"/>
      <c r="F137" s="130"/>
      <c r="G137" s="152">
        <f t="shared" si="7"/>
        <v>0</v>
      </c>
      <c r="J137" s="147"/>
      <c r="K137" s="147"/>
      <c r="L137" s="147"/>
      <c r="M137" s="147"/>
      <c r="N137" s="147"/>
      <c r="O137" s="147"/>
    </row>
    <row r="138" spans="1:15" s="35" customFormat="1" ht="15" customHeight="1">
      <c r="A138" s="27"/>
      <c r="B138" s="28" t="s">
        <v>219</v>
      </c>
      <c r="C138" s="31" t="s">
        <v>45</v>
      </c>
      <c r="D138" s="168">
        <v>1006</v>
      </c>
      <c r="E138" s="41"/>
      <c r="F138" s="130"/>
      <c r="G138" s="152">
        <f>D138*E138</f>
        <v>0</v>
      </c>
      <c r="J138" s="147"/>
      <c r="K138" s="147"/>
      <c r="L138" s="147"/>
      <c r="M138" s="147"/>
      <c r="N138" s="147"/>
      <c r="O138" s="147"/>
    </row>
    <row r="139" spans="1:15" s="35" customFormat="1" ht="15" customHeight="1">
      <c r="A139" s="27"/>
      <c r="B139" s="28" t="s">
        <v>256</v>
      </c>
      <c r="C139" s="31" t="s">
        <v>45</v>
      </c>
      <c r="D139" s="168">
        <v>170</v>
      </c>
      <c r="E139" s="41"/>
      <c r="F139" s="130"/>
      <c r="G139" s="152">
        <f t="shared" si="7"/>
        <v>0</v>
      </c>
      <c r="J139" s="147"/>
      <c r="K139" s="147"/>
      <c r="L139" s="147"/>
      <c r="M139" s="147"/>
      <c r="N139" s="147"/>
      <c r="O139" s="147"/>
    </row>
    <row r="140" spans="1:15" s="35" customFormat="1" ht="15" customHeight="1">
      <c r="A140" s="138" t="s">
        <v>182</v>
      </c>
      <c r="B140" s="169" t="s">
        <v>42</v>
      </c>
      <c r="C140" s="31"/>
      <c r="D140" s="173"/>
      <c r="E140" s="151"/>
      <c r="F140" s="130"/>
      <c r="G140" s="151"/>
      <c r="J140" s="147"/>
      <c r="K140" s="147"/>
      <c r="L140" s="147"/>
      <c r="M140" s="147"/>
      <c r="N140" s="147"/>
      <c r="O140" s="147"/>
    </row>
    <row r="141" spans="1:15" s="35" customFormat="1" ht="15" customHeight="1">
      <c r="A141" s="27"/>
      <c r="B141" s="28" t="s">
        <v>43</v>
      </c>
      <c r="C141" s="91" t="s">
        <v>66</v>
      </c>
      <c r="D141" s="168">
        <v>162</v>
      </c>
      <c r="E141" s="41"/>
      <c r="F141" s="130"/>
      <c r="G141" s="152">
        <f>D141*E141</f>
        <v>0</v>
      </c>
      <c r="J141" s="147"/>
      <c r="K141" s="147"/>
      <c r="L141" s="147"/>
      <c r="M141" s="147"/>
      <c r="N141" s="147"/>
      <c r="O141" s="147"/>
    </row>
    <row r="142" spans="1:15" s="35" customFormat="1" ht="15" customHeight="1">
      <c r="A142" s="27"/>
      <c r="B142" s="28" t="s">
        <v>75</v>
      </c>
      <c r="C142" s="31" t="s">
        <v>45</v>
      </c>
      <c r="D142" s="168">
        <f>(7*8)+((162-7)*2)</f>
        <v>366</v>
      </c>
      <c r="E142" s="41"/>
      <c r="F142" s="130"/>
      <c r="G142" s="152">
        <f>D142*E142</f>
        <v>0</v>
      </c>
      <c r="J142" s="147"/>
      <c r="K142" s="147"/>
      <c r="L142" s="147"/>
      <c r="M142" s="147"/>
      <c r="N142" s="147"/>
      <c r="O142" s="147"/>
    </row>
    <row r="143" spans="1:15" s="35" customFormat="1" ht="15" customHeight="1">
      <c r="A143" s="27"/>
      <c r="B143" s="28" t="s">
        <v>74</v>
      </c>
      <c r="C143" s="91" t="s">
        <v>66</v>
      </c>
      <c r="D143" s="168">
        <v>162</v>
      </c>
      <c r="E143" s="41"/>
      <c r="F143" s="130"/>
      <c r="G143" s="152">
        <f>D143*E143</f>
        <v>0</v>
      </c>
      <c r="J143" s="147"/>
      <c r="K143" s="147"/>
      <c r="L143" s="147"/>
      <c r="M143" s="147"/>
      <c r="N143" s="147"/>
      <c r="O143" s="147"/>
    </row>
    <row r="144" spans="1:15" s="35" customFormat="1" ht="15" customHeight="1">
      <c r="A144" s="138" t="s">
        <v>183</v>
      </c>
      <c r="B144" s="169" t="s">
        <v>40</v>
      </c>
      <c r="C144" s="31"/>
      <c r="D144" s="168"/>
      <c r="E144" s="151"/>
      <c r="F144" s="130"/>
      <c r="G144" s="151"/>
      <c r="J144" s="147"/>
      <c r="K144" s="147"/>
      <c r="L144" s="147"/>
      <c r="M144" s="147"/>
      <c r="N144" s="147"/>
      <c r="O144" s="147"/>
    </row>
    <row r="145" spans="1:15" s="35" customFormat="1" ht="15" customHeight="1">
      <c r="A145" s="138" t="s">
        <v>184</v>
      </c>
      <c r="B145" s="169" t="s">
        <v>133</v>
      </c>
      <c r="C145" s="31"/>
      <c r="D145" s="168"/>
      <c r="E145" s="151"/>
      <c r="F145" s="130"/>
      <c r="G145" s="151"/>
      <c r="J145" s="147"/>
      <c r="K145" s="147"/>
      <c r="L145" s="147"/>
      <c r="M145" s="147"/>
      <c r="N145" s="147"/>
      <c r="O145" s="147"/>
    </row>
    <row r="146" spans="1:15" s="35" customFormat="1" ht="15" customHeight="1">
      <c r="A146" s="27"/>
      <c r="B146" s="28" t="s">
        <v>89</v>
      </c>
      <c r="C146" s="91" t="s">
        <v>66</v>
      </c>
      <c r="D146" s="168">
        <v>34</v>
      </c>
      <c r="E146" s="141"/>
      <c r="F146" s="130"/>
      <c r="G146" s="152">
        <f>D146*E146</f>
        <v>0</v>
      </c>
      <c r="J146" s="147"/>
      <c r="K146" s="147"/>
      <c r="L146" s="147"/>
      <c r="M146" s="147"/>
      <c r="N146" s="147"/>
      <c r="O146" s="147"/>
    </row>
    <row r="147" spans="1:15" s="35" customFormat="1" ht="15" customHeight="1">
      <c r="A147" s="27"/>
      <c r="B147" s="28" t="s">
        <v>99</v>
      </c>
      <c r="C147" s="91" t="s">
        <v>66</v>
      </c>
      <c r="D147" s="168">
        <f>57-34</f>
        <v>23</v>
      </c>
      <c r="E147" s="143"/>
      <c r="F147" s="130"/>
      <c r="G147" s="153">
        <f>D147*E147</f>
        <v>0</v>
      </c>
      <c r="J147" s="147"/>
      <c r="K147" s="147"/>
      <c r="L147" s="147"/>
      <c r="M147" s="147"/>
      <c r="N147" s="147"/>
      <c r="O147" s="147"/>
    </row>
    <row r="148" spans="1:15" s="35" customFormat="1" ht="15" customHeight="1">
      <c r="A148" s="138" t="s">
        <v>257</v>
      </c>
      <c r="B148" s="169" t="s">
        <v>258</v>
      </c>
      <c r="C148" s="31"/>
      <c r="D148" s="168"/>
      <c r="E148" s="151"/>
      <c r="F148" s="130"/>
      <c r="G148" s="151"/>
      <c r="J148" s="147"/>
      <c r="K148" s="147"/>
      <c r="L148" s="147"/>
      <c r="M148" s="147"/>
      <c r="N148" s="147"/>
      <c r="O148" s="147"/>
    </row>
    <row r="149" spans="1:15" s="35" customFormat="1" ht="15" customHeight="1">
      <c r="A149" s="138"/>
      <c r="B149" s="28" t="s">
        <v>259</v>
      </c>
      <c r="C149" s="91" t="s">
        <v>66</v>
      </c>
      <c r="D149" s="168">
        <v>4</v>
      </c>
      <c r="E149" s="141"/>
      <c r="F149" s="130"/>
      <c r="G149" s="152">
        <f>D149*E149</f>
        <v>0</v>
      </c>
      <c r="J149" s="147"/>
      <c r="K149" s="147"/>
      <c r="L149" s="147"/>
      <c r="M149" s="147"/>
      <c r="N149" s="147"/>
      <c r="O149" s="147"/>
    </row>
    <row r="150" spans="1:15" s="35" customFormat="1" ht="15" customHeight="1">
      <c r="A150" s="138" t="s">
        <v>185</v>
      </c>
      <c r="B150" s="81" t="s">
        <v>118</v>
      </c>
      <c r="C150" s="31" t="s">
        <v>66</v>
      </c>
      <c r="D150" s="168">
        <v>226</v>
      </c>
      <c r="E150" s="141"/>
      <c r="F150" s="130"/>
      <c r="G150" s="153">
        <f>D150*E150</f>
        <v>0</v>
      </c>
      <c r="J150" s="147"/>
      <c r="K150" s="147"/>
      <c r="L150" s="147"/>
      <c r="M150" s="147"/>
      <c r="N150" s="147"/>
      <c r="O150" s="147"/>
    </row>
    <row r="151" spans="1:15" s="35" customFormat="1" ht="15" customHeight="1">
      <c r="A151" s="138" t="s">
        <v>186</v>
      </c>
      <c r="B151" s="169" t="s">
        <v>85</v>
      </c>
      <c r="C151" s="31"/>
      <c r="D151" s="168"/>
      <c r="E151" s="154"/>
      <c r="F151" s="130"/>
      <c r="G151" s="151"/>
      <c r="J151" s="147"/>
      <c r="K151" s="147"/>
      <c r="L151" s="147"/>
      <c r="M151" s="147"/>
      <c r="N151" s="147"/>
      <c r="O151" s="147"/>
    </row>
    <row r="152" spans="1:15" s="35" customFormat="1" ht="15" customHeight="1">
      <c r="A152" s="27"/>
      <c r="B152" s="28" t="s">
        <v>307</v>
      </c>
      <c r="C152" s="91" t="s">
        <v>66</v>
      </c>
      <c r="D152" s="168">
        <v>6</v>
      </c>
      <c r="E152" s="141"/>
      <c r="F152" s="130"/>
      <c r="G152" s="152">
        <f>D152*E152</f>
        <v>0</v>
      </c>
      <c r="J152" s="147"/>
      <c r="K152" s="147"/>
      <c r="L152" s="147"/>
      <c r="M152" s="147"/>
      <c r="N152" s="147"/>
      <c r="O152" s="147"/>
    </row>
    <row r="153" spans="1:15" s="35" customFormat="1" ht="15" customHeight="1">
      <c r="A153" s="27"/>
      <c r="B153" s="28" t="s">
        <v>306</v>
      </c>
      <c r="C153" s="91" t="s">
        <v>66</v>
      </c>
      <c r="D153" s="168">
        <v>2</v>
      </c>
      <c r="E153" s="141"/>
      <c r="F153" s="130"/>
      <c r="G153" s="152">
        <f>D153*E153</f>
        <v>0</v>
      </c>
      <c r="J153" s="147"/>
      <c r="K153" s="147"/>
      <c r="L153" s="147"/>
      <c r="M153" s="147"/>
      <c r="N153" s="147"/>
      <c r="O153" s="147"/>
    </row>
    <row r="154" spans="1:15" s="35" customFormat="1" ht="15" customHeight="1">
      <c r="A154" s="27"/>
      <c r="B154" s="28" t="s">
        <v>308</v>
      </c>
      <c r="C154" s="91" t="s">
        <v>66</v>
      </c>
      <c r="D154" s="168">
        <v>1</v>
      </c>
      <c r="E154" s="141"/>
      <c r="F154" s="130"/>
      <c r="G154" s="152">
        <f>D154*E154</f>
        <v>0</v>
      </c>
      <c r="J154" s="147"/>
      <c r="K154" s="147"/>
      <c r="L154" s="147"/>
      <c r="M154" s="147"/>
      <c r="N154" s="147"/>
      <c r="O154" s="147"/>
    </row>
    <row r="155" spans="1:15" s="35" customFormat="1" ht="15" customHeight="1">
      <c r="A155" s="138" t="s">
        <v>187</v>
      </c>
      <c r="B155" s="169" t="s">
        <v>119</v>
      </c>
      <c r="C155" s="174"/>
      <c r="D155" s="168"/>
      <c r="E155" s="155"/>
      <c r="F155" s="133"/>
      <c r="G155" s="132"/>
      <c r="J155" s="147"/>
      <c r="K155" s="147"/>
      <c r="L155" s="147"/>
      <c r="M155" s="147"/>
      <c r="N155" s="147"/>
      <c r="O155" s="147"/>
    </row>
    <row r="156" spans="1:15" s="35" customFormat="1" ht="15" customHeight="1">
      <c r="A156" s="138"/>
      <c r="B156" s="28" t="s">
        <v>260</v>
      </c>
      <c r="C156" s="31" t="s">
        <v>45</v>
      </c>
      <c r="D156" s="168">
        <v>350</v>
      </c>
      <c r="E156" s="141"/>
      <c r="F156" s="130"/>
      <c r="G156" s="152">
        <f>D156*E156</f>
        <v>0</v>
      </c>
      <c r="J156" s="147"/>
      <c r="K156" s="147"/>
      <c r="L156" s="147"/>
      <c r="M156" s="147"/>
      <c r="N156" s="147"/>
      <c r="O156" s="147"/>
    </row>
    <row r="157" spans="1:15" s="35" customFormat="1" ht="15" customHeight="1">
      <c r="A157" s="27"/>
      <c r="B157" s="28" t="s">
        <v>261</v>
      </c>
      <c r="C157" s="31" t="s">
        <v>45</v>
      </c>
      <c r="D157" s="168">
        <v>7200</v>
      </c>
      <c r="E157" s="141"/>
      <c r="F157" s="130"/>
      <c r="G157" s="152">
        <f>D157*E157</f>
        <v>0</v>
      </c>
      <c r="J157" s="147"/>
      <c r="K157" s="147"/>
      <c r="L157" s="147"/>
      <c r="M157" s="147"/>
      <c r="N157" s="147"/>
      <c r="O157" s="147"/>
    </row>
    <row r="158" spans="1:15" s="35" customFormat="1" ht="15" customHeight="1">
      <c r="A158" s="27"/>
      <c r="B158" s="28" t="s">
        <v>262</v>
      </c>
      <c r="C158" s="31" t="s">
        <v>45</v>
      </c>
      <c r="D158" s="168">
        <v>10</v>
      </c>
      <c r="E158" s="141"/>
      <c r="F158" s="130"/>
      <c r="G158" s="152">
        <f>D158*E158</f>
        <v>0</v>
      </c>
      <c r="J158" s="147"/>
      <c r="K158" s="147"/>
      <c r="L158" s="147"/>
      <c r="M158" s="147"/>
      <c r="N158" s="147"/>
      <c r="O158" s="147"/>
    </row>
    <row r="159" spans="1:15" s="35" customFormat="1" ht="15" customHeight="1">
      <c r="A159" s="27"/>
      <c r="B159" s="28" t="s">
        <v>263</v>
      </c>
      <c r="C159" s="31" t="s">
        <v>45</v>
      </c>
      <c r="D159" s="168">
        <v>610</v>
      </c>
      <c r="E159" s="141"/>
      <c r="F159" s="130"/>
      <c r="G159" s="152">
        <f>D159*E159</f>
        <v>0</v>
      </c>
      <c r="J159" s="147"/>
      <c r="K159" s="147"/>
      <c r="L159" s="147"/>
      <c r="M159" s="147"/>
      <c r="N159" s="147"/>
      <c r="O159" s="147"/>
    </row>
    <row r="160" spans="1:15" s="35" customFormat="1" ht="15" customHeight="1">
      <c r="A160" s="27"/>
      <c r="B160" s="28" t="s">
        <v>264</v>
      </c>
      <c r="C160" s="31" t="s">
        <v>45</v>
      </c>
      <c r="D160" s="168">
        <v>170</v>
      </c>
      <c r="E160" s="141"/>
      <c r="F160" s="130"/>
      <c r="G160" s="152">
        <f>D160*E160</f>
        <v>0</v>
      </c>
      <c r="J160" s="147"/>
      <c r="K160" s="147"/>
      <c r="L160" s="147"/>
      <c r="M160" s="147"/>
      <c r="N160" s="147"/>
      <c r="O160" s="147"/>
    </row>
    <row r="161" spans="1:15" s="35" customFormat="1" ht="15" customHeight="1">
      <c r="A161" s="138" t="s">
        <v>188</v>
      </c>
      <c r="B161" s="169" t="s">
        <v>44</v>
      </c>
      <c r="C161" s="174"/>
      <c r="D161" s="168"/>
      <c r="E161" s="155"/>
      <c r="F161" s="133"/>
      <c r="G161" s="132"/>
      <c r="J161" s="147"/>
      <c r="K161" s="147"/>
      <c r="L161" s="147"/>
      <c r="M161" s="147"/>
      <c r="N161" s="147"/>
      <c r="O161" s="147"/>
    </row>
    <row r="162" spans="1:15" s="35" customFormat="1" ht="15" customHeight="1">
      <c r="A162" s="138"/>
      <c r="B162" s="28" t="s">
        <v>44</v>
      </c>
      <c r="C162" s="91" t="s">
        <v>61</v>
      </c>
      <c r="D162" s="168">
        <v>1</v>
      </c>
      <c r="E162" s="141"/>
      <c r="F162" s="130"/>
      <c r="G162" s="152">
        <f>D162*E162</f>
        <v>0</v>
      </c>
      <c r="J162" s="147"/>
      <c r="K162" s="147"/>
      <c r="L162" s="147"/>
      <c r="M162" s="147"/>
      <c r="N162" s="147"/>
      <c r="O162" s="147"/>
    </row>
    <row r="163" spans="1:15" s="35" customFormat="1" ht="15" customHeight="1">
      <c r="A163" s="27"/>
      <c r="B163" s="156" t="str">
        <f>+A132</f>
        <v> 3.3</v>
      </c>
      <c r="C163" s="128"/>
      <c r="D163" s="157" t="s">
        <v>7</v>
      </c>
      <c r="E163" s="129"/>
      <c r="F163" s="158"/>
      <c r="G163" s="159">
        <f>SUM(G134:G162)</f>
        <v>0</v>
      </c>
      <c r="J163" s="147"/>
      <c r="K163" s="147"/>
      <c r="L163" s="147"/>
      <c r="M163" s="147"/>
      <c r="N163" s="147"/>
      <c r="O163" s="147"/>
    </row>
    <row r="164" spans="2:23" s="28" customFormat="1" ht="15" customHeight="1">
      <c r="B164" s="29"/>
      <c r="C164" s="31"/>
      <c r="D164" s="30"/>
      <c r="E164" s="32"/>
      <c r="F164" s="33"/>
      <c r="G164" s="75"/>
      <c r="H164" s="111"/>
      <c r="I164" s="111"/>
      <c r="J164" s="148"/>
      <c r="K164" s="147"/>
      <c r="L164" s="147"/>
      <c r="M164" s="147"/>
      <c r="N164" s="147"/>
      <c r="O164" s="147"/>
      <c r="P164" s="35"/>
      <c r="Q164" s="35"/>
      <c r="R164" s="111"/>
      <c r="S164" s="111"/>
      <c r="T164" s="111"/>
      <c r="U164" s="111"/>
      <c r="V164" s="111"/>
      <c r="W164" s="111"/>
    </row>
    <row r="165" spans="1:15" s="35" customFormat="1" ht="15" customHeight="1">
      <c r="A165" s="57" t="s">
        <v>106</v>
      </c>
      <c r="B165" s="57" t="s">
        <v>53</v>
      </c>
      <c r="C165" s="59"/>
      <c r="D165" s="58"/>
      <c r="E165" s="37"/>
      <c r="F165" s="60"/>
      <c r="G165" s="37"/>
      <c r="J165" s="147"/>
      <c r="K165" s="147"/>
      <c r="L165" s="147"/>
      <c r="M165" s="147"/>
      <c r="N165" s="147"/>
      <c r="O165" s="147"/>
    </row>
    <row r="166" spans="1:15" s="35" customFormat="1" ht="15" customHeight="1">
      <c r="A166" s="57" t="s">
        <v>107</v>
      </c>
      <c r="B166" s="57" t="s">
        <v>108</v>
      </c>
      <c r="C166" s="59"/>
      <c r="D166" s="37"/>
      <c r="E166" s="37"/>
      <c r="F166" s="60"/>
      <c r="G166" s="37"/>
      <c r="J166" s="147"/>
      <c r="K166" s="147"/>
      <c r="L166" s="147"/>
      <c r="M166" s="147"/>
      <c r="N166" s="147"/>
      <c r="O166" s="147"/>
    </row>
    <row r="167" spans="1:15" s="35" customFormat="1" ht="15.75" customHeight="1">
      <c r="A167" s="27"/>
      <c r="B167" s="28" t="s">
        <v>265</v>
      </c>
      <c r="C167" s="31" t="s">
        <v>45</v>
      </c>
      <c r="D167" s="168">
        <v>830</v>
      </c>
      <c r="E167" s="141"/>
      <c r="F167" s="130"/>
      <c r="G167" s="152">
        <f aca="true" t="shared" si="8" ref="G167:G172">D167*E167</f>
        <v>0</v>
      </c>
      <c r="J167" s="147"/>
      <c r="K167" s="147"/>
      <c r="L167" s="147"/>
      <c r="M167" s="147"/>
      <c r="N167" s="147"/>
      <c r="O167" s="147"/>
    </row>
    <row r="168" spans="1:15" s="35" customFormat="1" ht="15.75" customHeight="1">
      <c r="A168" s="27"/>
      <c r="B168" s="28" t="s">
        <v>220</v>
      </c>
      <c r="C168" s="31" t="s">
        <v>45</v>
      </c>
      <c r="D168" s="168">
        <v>710</v>
      </c>
      <c r="E168" s="141"/>
      <c r="F168" s="130"/>
      <c r="G168" s="152">
        <f t="shared" si="8"/>
        <v>0</v>
      </c>
      <c r="J168" s="147"/>
      <c r="K168" s="147"/>
      <c r="L168" s="147"/>
      <c r="M168" s="147"/>
      <c r="N168" s="147"/>
      <c r="O168" s="147"/>
    </row>
    <row r="169" spans="1:15" s="35" customFormat="1" ht="15.75" customHeight="1">
      <c r="A169" s="27"/>
      <c r="B169" s="28" t="s">
        <v>266</v>
      </c>
      <c r="C169" s="31" t="s">
        <v>45</v>
      </c>
      <c r="D169" s="168">
        <v>660</v>
      </c>
      <c r="E169" s="141"/>
      <c r="F169" s="130"/>
      <c r="G169" s="152">
        <f t="shared" si="8"/>
        <v>0</v>
      </c>
      <c r="J169" s="147"/>
      <c r="K169" s="147"/>
      <c r="L169" s="147"/>
      <c r="M169" s="147"/>
      <c r="N169" s="147"/>
      <c r="O169" s="147"/>
    </row>
    <row r="170" spans="1:15" s="35" customFormat="1" ht="15.75" customHeight="1">
      <c r="A170" s="138" t="s">
        <v>109</v>
      </c>
      <c r="B170" s="169" t="s">
        <v>72</v>
      </c>
      <c r="C170" s="31"/>
      <c r="D170" s="168"/>
      <c r="E170" s="154"/>
      <c r="F170" s="130"/>
      <c r="G170" s="151">
        <f t="shared" si="8"/>
        <v>0</v>
      </c>
      <c r="J170" s="147"/>
      <c r="K170" s="147"/>
      <c r="L170" s="147"/>
      <c r="M170" s="147"/>
      <c r="N170" s="147"/>
      <c r="O170" s="147"/>
    </row>
    <row r="171" spans="1:15" s="35" customFormat="1" ht="15.75" customHeight="1">
      <c r="A171" s="138"/>
      <c r="B171" s="28" t="s">
        <v>267</v>
      </c>
      <c r="C171" s="31" t="s">
        <v>62</v>
      </c>
      <c r="D171" s="168">
        <v>1</v>
      </c>
      <c r="E171" s="141"/>
      <c r="F171" s="130"/>
      <c r="G171" s="152">
        <f t="shared" si="8"/>
        <v>0</v>
      </c>
      <c r="J171" s="147"/>
      <c r="K171" s="147"/>
      <c r="L171" s="147"/>
      <c r="M171" s="147"/>
      <c r="N171" s="147"/>
      <c r="O171" s="147"/>
    </row>
    <row r="172" spans="1:15" s="35" customFormat="1" ht="15.75" customHeight="1">
      <c r="A172" s="138" t="s">
        <v>111</v>
      </c>
      <c r="B172" s="169" t="s">
        <v>71</v>
      </c>
      <c r="C172" s="31" t="s">
        <v>62</v>
      </c>
      <c r="D172" s="168">
        <v>3</v>
      </c>
      <c r="E172" s="141"/>
      <c r="F172" s="130"/>
      <c r="G172" s="152">
        <f t="shared" si="8"/>
        <v>0</v>
      </c>
      <c r="J172" s="147"/>
      <c r="K172" s="147"/>
      <c r="L172" s="147"/>
      <c r="M172" s="147"/>
      <c r="N172" s="147"/>
      <c r="O172" s="147"/>
    </row>
    <row r="173" spans="1:15" s="35" customFormat="1" ht="15.75" customHeight="1">
      <c r="A173" s="138" t="s">
        <v>110</v>
      </c>
      <c r="B173" s="169" t="s">
        <v>50</v>
      </c>
      <c r="C173" s="31"/>
      <c r="D173" s="168"/>
      <c r="E173" s="154"/>
      <c r="F173" s="130"/>
      <c r="G173" s="151"/>
      <c r="J173" s="147"/>
      <c r="K173" s="147"/>
      <c r="L173" s="147"/>
      <c r="M173" s="147"/>
      <c r="N173" s="147"/>
      <c r="O173" s="147"/>
    </row>
    <row r="174" spans="1:15" s="35" customFormat="1" ht="15.75" customHeight="1">
      <c r="A174" s="27"/>
      <c r="B174" s="28" t="s">
        <v>268</v>
      </c>
      <c r="C174" s="31" t="s">
        <v>62</v>
      </c>
      <c r="D174" s="168">
        <v>9</v>
      </c>
      <c r="E174" s="141"/>
      <c r="F174" s="130"/>
      <c r="G174" s="152">
        <f aca="true" t="shared" si="9" ref="G174:G179">D174*E174</f>
        <v>0</v>
      </c>
      <c r="J174" s="147"/>
      <c r="K174" s="147"/>
      <c r="L174" s="147"/>
      <c r="M174" s="147"/>
      <c r="N174" s="147"/>
      <c r="O174" s="147"/>
    </row>
    <row r="175" spans="1:15" s="35" customFormat="1" ht="15.75" customHeight="1">
      <c r="A175" s="27"/>
      <c r="B175" s="28" t="s">
        <v>269</v>
      </c>
      <c r="C175" s="31" t="s">
        <v>62</v>
      </c>
      <c r="D175" s="168">
        <v>9</v>
      </c>
      <c r="E175" s="141"/>
      <c r="F175" s="130"/>
      <c r="G175" s="152">
        <f t="shared" si="9"/>
        <v>0</v>
      </c>
      <c r="J175" s="147"/>
      <c r="K175" s="147"/>
      <c r="L175" s="147"/>
      <c r="M175" s="147"/>
      <c r="N175" s="147"/>
      <c r="O175" s="147"/>
    </row>
    <row r="176" spans="1:15" s="35" customFormat="1" ht="15.75" customHeight="1">
      <c r="A176" s="27"/>
      <c r="B176" s="28" t="s">
        <v>270</v>
      </c>
      <c r="C176" s="31" t="s">
        <v>62</v>
      </c>
      <c r="D176" s="168">
        <v>1</v>
      </c>
      <c r="E176" s="141"/>
      <c r="F176" s="130"/>
      <c r="G176" s="152">
        <f t="shared" si="9"/>
        <v>0</v>
      </c>
      <c r="J176" s="147"/>
      <c r="K176" s="147"/>
      <c r="L176" s="147"/>
      <c r="M176" s="147"/>
      <c r="N176" s="147"/>
      <c r="O176" s="147"/>
    </row>
    <row r="177" spans="1:15" s="35" customFormat="1" ht="15.75" customHeight="1">
      <c r="A177" s="138" t="s">
        <v>112</v>
      </c>
      <c r="B177" s="169" t="s">
        <v>70</v>
      </c>
      <c r="C177" s="31" t="s">
        <v>61</v>
      </c>
      <c r="D177" s="168">
        <v>1</v>
      </c>
      <c r="E177" s="141"/>
      <c r="F177" s="130"/>
      <c r="G177" s="152">
        <f t="shared" si="9"/>
        <v>0</v>
      </c>
      <c r="J177" s="147"/>
      <c r="K177" s="147"/>
      <c r="L177" s="147"/>
      <c r="M177" s="147"/>
      <c r="N177" s="147"/>
      <c r="O177" s="147"/>
    </row>
    <row r="178" spans="1:15" s="35" customFormat="1" ht="15.75" customHeight="1">
      <c r="A178" s="138" t="s">
        <v>113</v>
      </c>
      <c r="B178" s="169" t="s">
        <v>97</v>
      </c>
      <c r="C178" s="31" t="s">
        <v>45</v>
      </c>
      <c r="D178" s="168">
        <v>850</v>
      </c>
      <c r="E178" s="141"/>
      <c r="F178" s="130"/>
      <c r="G178" s="152">
        <f>D178*E178</f>
        <v>0</v>
      </c>
      <c r="J178" s="147"/>
      <c r="K178" s="147"/>
      <c r="L178" s="147"/>
      <c r="M178" s="147"/>
      <c r="N178" s="147"/>
      <c r="O178" s="147"/>
    </row>
    <row r="179" spans="1:15" s="35" customFormat="1" ht="15.75" customHeight="1">
      <c r="A179" s="57" t="s">
        <v>114</v>
      </c>
      <c r="B179" s="57" t="s">
        <v>115</v>
      </c>
      <c r="C179" s="59" t="s">
        <v>61</v>
      </c>
      <c r="D179" s="60">
        <v>1</v>
      </c>
      <c r="E179" s="141"/>
      <c r="F179" s="60"/>
      <c r="G179" s="152">
        <f t="shared" si="9"/>
        <v>0</v>
      </c>
      <c r="J179" s="147"/>
      <c r="K179" s="147"/>
      <c r="L179" s="147"/>
      <c r="M179" s="147"/>
      <c r="N179" s="147"/>
      <c r="O179" s="147"/>
    </row>
    <row r="180" spans="1:15" s="35" customFormat="1" ht="20.25" customHeight="1">
      <c r="A180" s="56"/>
      <c r="B180" s="29" t="str">
        <f>A165</f>
        <v> 3.4</v>
      </c>
      <c r="C180" s="31"/>
      <c r="D180" s="30" t="s">
        <v>7</v>
      </c>
      <c r="E180" s="32"/>
      <c r="F180" s="33"/>
      <c r="G180" s="34">
        <f>SUM(G167:G179)</f>
        <v>0</v>
      </c>
      <c r="J180" s="147"/>
      <c r="K180" s="147"/>
      <c r="L180" s="147"/>
      <c r="M180" s="147"/>
      <c r="N180" s="147"/>
      <c r="O180" s="147"/>
    </row>
    <row r="181" spans="1:15" s="35" customFormat="1" ht="15" customHeight="1">
      <c r="A181" s="56"/>
      <c r="B181" s="29"/>
      <c r="C181" s="31"/>
      <c r="D181" s="30"/>
      <c r="E181" s="32"/>
      <c r="F181" s="33"/>
      <c r="G181" s="75"/>
      <c r="J181" s="147"/>
      <c r="K181" s="147"/>
      <c r="L181" s="147"/>
      <c r="M181" s="147"/>
      <c r="N181" s="147"/>
      <c r="O181" s="147"/>
    </row>
    <row r="182" spans="1:15" s="35" customFormat="1" ht="15" customHeight="1">
      <c r="A182" s="57" t="s">
        <v>51</v>
      </c>
      <c r="B182" s="57" t="s">
        <v>52</v>
      </c>
      <c r="C182" s="59"/>
      <c r="D182" s="58"/>
      <c r="E182" s="37"/>
      <c r="F182" s="60"/>
      <c r="G182" s="37"/>
      <c r="J182" s="147"/>
      <c r="K182" s="147"/>
      <c r="L182" s="147"/>
      <c r="M182" s="147"/>
      <c r="N182" s="147"/>
      <c r="O182" s="147"/>
    </row>
    <row r="183" spans="1:15" s="35" customFormat="1" ht="15" customHeight="1">
      <c r="A183" s="57" t="s">
        <v>104</v>
      </c>
      <c r="B183" s="57" t="s">
        <v>211</v>
      </c>
      <c r="C183" s="59"/>
      <c r="D183" s="60"/>
      <c r="E183" s="37"/>
      <c r="F183" s="60"/>
      <c r="G183" s="37"/>
      <c r="J183" s="147"/>
      <c r="K183" s="147"/>
      <c r="L183" s="147"/>
      <c r="M183" s="147"/>
      <c r="N183" s="147"/>
      <c r="O183" s="147"/>
    </row>
    <row r="184" spans="1:15" s="35" customFormat="1" ht="15" customHeight="1">
      <c r="A184" s="57"/>
      <c r="B184" s="56" t="s">
        <v>287</v>
      </c>
      <c r="C184" s="59" t="s">
        <v>45</v>
      </c>
      <c r="D184" s="60">
        <v>310</v>
      </c>
      <c r="E184" s="141"/>
      <c r="F184" s="60"/>
      <c r="G184" s="71">
        <f aca="true" t="shared" si="10" ref="G184:G204">D184*E184</f>
        <v>0</v>
      </c>
      <c r="J184" s="147"/>
      <c r="K184" s="147"/>
      <c r="L184" s="147"/>
      <c r="M184" s="147"/>
      <c r="N184" s="147"/>
      <c r="O184" s="147"/>
    </row>
    <row r="185" spans="1:15" s="35" customFormat="1" ht="15" customHeight="1">
      <c r="A185" s="57"/>
      <c r="B185" s="56" t="s">
        <v>286</v>
      </c>
      <c r="C185" s="59" t="s">
        <v>45</v>
      </c>
      <c r="D185" s="60">
        <v>1320</v>
      </c>
      <c r="E185" s="141"/>
      <c r="F185" s="60"/>
      <c r="G185" s="71">
        <f t="shared" si="10"/>
        <v>0</v>
      </c>
      <c r="J185" s="147"/>
      <c r="K185" s="147"/>
      <c r="L185" s="147"/>
      <c r="M185" s="147"/>
      <c r="N185" s="147"/>
      <c r="O185" s="147"/>
    </row>
    <row r="186" spans="1:15" s="35" customFormat="1" ht="15" customHeight="1">
      <c r="A186" s="57"/>
      <c r="B186" s="56" t="s">
        <v>221</v>
      </c>
      <c r="C186" s="59" t="s">
        <v>45</v>
      </c>
      <c r="D186" s="60">
        <v>340</v>
      </c>
      <c r="E186" s="141"/>
      <c r="F186" s="60"/>
      <c r="G186" s="71">
        <f t="shared" si="10"/>
        <v>0</v>
      </c>
      <c r="J186" s="147"/>
      <c r="K186" s="147"/>
      <c r="L186" s="147"/>
      <c r="M186" s="147"/>
      <c r="N186" s="147"/>
      <c r="O186" s="147"/>
    </row>
    <row r="187" spans="1:15" s="35" customFormat="1" ht="15" customHeight="1">
      <c r="A187" s="57"/>
      <c r="B187" s="56" t="s">
        <v>285</v>
      </c>
      <c r="C187" s="59" t="s">
        <v>45</v>
      </c>
      <c r="D187" s="60">
        <v>30</v>
      </c>
      <c r="E187" s="141"/>
      <c r="F187" s="60"/>
      <c r="G187" s="71">
        <f t="shared" si="10"/>
        <v>0</v>
      </c>
      <c r="J187" s="147"/>
      <c r="K187" s="147"/>
      <c r="L187" s="147"/>
      <c r="M187" s="147"/>
      <c r="N187" s="147"/>
      <c r="O187" s="147"/>
    </row>
    <row r="188" spans="1:15" s="35" customFormat="1" ht="15" customHeight="1">
      <c r="A188" s="57"/>
      <c r="B188" s="56" t="s">
        <v>95</v>
      </c>
      <c r="C188" s="59" t="s">
        <v>45</v>
      </c>
      <c r="D188" s="60">
        <v>200</v>
      </c>
      <c r="E188" s="141"/>
      <c r="F188" s="60"/>
      <c r="G188" s="71">
        <f t="shared" si="10"/>
        <v>0</v>
      </c>
      <c r="J188" s="147"/>
      <c r="K188" s="147"/>
      <c r="L188" s="147"/>
      <c r="M188" s="147"/>
      <c r="N188" s="147"/>
      <c r="O188" s="147"/>
    </row>
    <row r="189" spans="1:15" s="35" customFormat="1" ht="15" customHeight="1">
      <c r="A189" s="57"/>
      <c r="B189" s="56" t="s">
        <v>172</v>
      </c>
      <c r="C189" s="59" t="s">
        <v>45</v>
      </c>
      <c r="D189" s="60">
        <v>60</v>
      </c>
      <c r="E189" s="141"/>
      <c r="F189" s="60"/>
      <c r="G189" s="71">
        <f t="shared" si="10"/>
        <v>0</v>
      </c>
      <c r="J189" s="147"/>
      <c r="K189" s="147"/>
      <c r="L189" s="147"/>
      <c r="M189" s="147"/>
      <c r="N189" s="147"/>
      <c r="O189" s="147"/>
    </row>
    <row r="190" spans="1:15" s="35" customFormat="1" ht="15" customHeight="1">
      <c r="A190" s="57"/>
      <c r="B190" s="56" t="s">
        <v>96</v>
      </c>
      <c r="C190" s="59" t="s">
        <v>45</v>
      </c>
      <c r="D190" s="60">
        <v>920</v>
      </c>
      <c r="E190" s="141"/>
      <c r="F190" s="60"/>
      <c r="G190" s="71">
        <f t="shared" si="10"/>
        <v>0</v>
      </c>
      <c r="J190" s="147"/>
      <c r="K190" s="147"/>
      <c r="L190" s="147"/>
      <c r="M190" s="147"/>
      <c r="N190" s="147"/>
      <c r="O190" s="147"/>
    </row>
    <row r="191" spans="1:15" s="35" customFormat="1" ht="15" customHeight="1">
      <c r="A191" s="57"/>
      <c r="B191" s="56" t="s">
        <v>223</v>
      </c>
      <c r="C191" s="59" t="s">
        <v>45</v>
      </c>
      <c r="D191" s="60">
        <v>800</v>
      </c>
      <c r="E191" s="141"/>
      <c r="F191" s="60"/>
      <c r="G191" s="71">
        <f t="shared" si="10"/>
        <v>0</v>
      </c>
      <c r="J191" s="147"/>
      <c r="K191" s="147"/>
      <c r="L191" s="147"/>
      <c r="M191" s="147"/>
      <c r="N191" s="147"/>
      <c r="O191" s="147"/>
    </row>
    <row r="192" spans="1:15" s="35" customFormat="1" ht="15" customHeight="1">
      <c r="A192" s="57"/>
      <c r="B192" s="56" t="s">
        <v>224</v>
      </c>
      <c r="C192" s="59" t="s">
        <v>45</v>
      </c>
      <c r="D192" s="60">
        <v>450</v>
      </c>
      <c r="E192" s="141"/>
      <c r="F192" s="60"/>
      <c r="G192" s="71">
        <f t="shared" si="10"/>
        <v>0</v>
      </c>
      <c r="J192" s="147"/>
      <c r="K192" s="147"/>
      <c r="L192" s="147"/>
      <c r="M192" s="147"/>
      <c r="N192" s="147"/>
      <c r="O192" s="147"/>
    </row>
    <row r="193" spans="1:15" s="35" customFormat="1" ht="15" customHeight="1">
      <c r="A193" s="57"/>
      <c r="B193" s="56" t="s">
        <v>284</v>
      </c>
      <c r="C193" s="59" t="s">
        <v>45</v>
      </c>
      <c r="D193" s="60">
        <v>1200</v>
      </c>
      <c r="E193" s="141"/>
      <c r="F193" s="60"/>
      <c r="G193" s="71">
        <f t="shared" si="10"/>
        <v>0</v>
      </c>
      <c r="J193" s="147"/>
      <c r="K193" s="147"/>
      <c r="L193" s="147"/>
      <c r="M193" s="147"/>
      <c r="N193" s="147"/>
      <c r="O193" s="147"/>
    </row>
    <row r="194" spans="1:15" s="35" customFormat="1" ht="15" customHeight="1">
      <c r="A194" s="57"/>
      <c r="B194" s="57" t="s">
        <v>173</v>
      </c>
      <c r="C194" s="59"/>
      <c r="D194" s="60"/>
      <c r="E194" s="142"/>
      <c r="F194" s="60"/>
      <c r="G194" s="36"/>
      <c r="J194" s="147"/>
      <c r="K194" s="147"/>
      <c r="L194" s="147"/>
      <c r="M194" s="147"/>
      <c r="N194" s="147"/>
      <c r="O194" s="147"/>
    </row>
    <row r="195" spans="1:15" s="35" customFormat="1" ht="15" customHeight="1">
      <c r="A195" s="57"/>
      <c r="B195" s="56" t="s">
        <v>287</v>
      </c>
      <c r="C195" s="59" t="s">
        <v>66</v>
      </c>
      <c r="D195" s="60">
        <v>44</v>
      </c>
      <c r="E195" s="141"/>
      <c r="F195" s="60"/>
      <c r="G195" s="71">
        <f aca="true" t="shared" si="11" ref="G195:G200">D195*E195</f>
        <v>0</v>
      </c>
      <c r="J195" s="147"/>
      <c r="K195" s="147"/>
      <c r="L195" s="147"/>
      <c r="M195" s="147"/>
      <c r="N195" s="147"/>
      <c r="O195" s="147"/>
    </row>
    <row r="196" spans="1:15" s="35" customFormat="1" ht="15" customHeight="1">
      <c r="A196" s="57"/>
      <c r="B196" s="56" t="s">
        <v>286</v>
      </c>
      <c r="C196" s="59" t="s">
        <v>66</v>
      </c>
      <c r="D196" s="60">
        <v>160</v>
      </c>
      <c r="E196" s="141"/>
      <c r="F196" s="60"/>
      <c r="G196" s="71">
        <f t="shared" si="11"/>
        <v>0</v>
      </c>
      <c r="J196" s="147"/>
      <c r="K196" s="147"/>
      <c r="L196" s="147"/>
      <c r="M196" s="147"/>
      <c r="N196" s="147"/>
      <c r="O196" s="147"/>
    </row>
    <row r="197" spans="1:15" s="35" customFormat="1" ht="15" customHeight="1">
      <c r="A197" s="57"/>
      <c r="B197" s="56" t="s">
        <v>221</v>
      </c>
      <c r="C197" s="59" t="s">
        <v>66</v>
      </c>
      <c r="D197" s="60">
        <v>44</v>
      </c>
      <c r="E197" s="141"/>
      <c r="F197" s="60"/>
      <c r="G197" s="71">
        <f t="shared" si="11"/>
        <v>0</v>
      </c>
      <c r="J197" s="147"/>
      <c r="K197" s="147"/>
      <c r="L197" s="147"/>
      <c r="M197" s="147"/>
      <c r="N197" s="147"/>
      <c r="O197" s="147"/>
    </row>
    <row r="198" spans="1:15" s="35" customFormat="1" ht="15" customHeight="1">
      <c r="A198" s="57"/>
      <c r="B198" s="56" t="s">
        <v>285</v>
      </c>
      <c r="C198" s="59" t="s">
        <v>66</v>
      </c>
      <c r="D198" s="60">
        <v>16</v>
      </c>
      <c r="E198" s="141"/>
      <c r="F198" s="60"/>
      <c r="G198" s="71">
        <f t="shared" si="11"/>
        <v>0</v>
      </c>
      <c r="J198" s="147"/>
      <c r="K198" s="147"/>
      <c r="L198" s="147"/>
      <c r="M198" s="147"/>
      <c r="N198" s="147"/>
      <c r="O198" s="147"/>
    </row>
    <row r="199" spans="1:15" s="35" customFormat="1" ht="15" customHeight="1">
      <c r="A199" s="57"/>
      <c r="B199" s="56" t="s">
        <v>95</v>
      </c>
      <c r="C199" s="59" t="s">
        <v>66</v>
      </c>
      <c r="D199" s="60">
        <v>40</v>
      </c>
      <c r="E199" s="141"/>
      <c r="F199" s="60"/>
      <c r="G199" s="71">
        <f t="shared" si="11"/>
        <v>0</v>
      </c>
      <c r="J199" s="147"/>
      <c r="K199" s="147"/>
      <c r="L199" s="147"/>
      <c r="M199" s="147"/>
      <c r="N199" s="147"/>
      <c r="O199" s="147"/>
    </row>
    <row r="200" spans="1:15" s="35" customFormat="1" ht="15" customHeight="1">
      <c r="A200" s="57"/>
      <c r="B200" s="56" t="s">
        <v>172</v>
      </c>
      <c r="C200" s="59" t="s">
        <v>66</v>
      </c>
      <c r="D200" s="60">
        <v>30</v>
      </c>
      <c r="E200" s="141"/>
      <c r="F200" s="60"/>
      <c r="G200" s="71">
        <f t="shared" si="11"/>
        <v>0</v>
      </c>
      <c r="J200" s="147"/>
      <c r="K200" s="147"/>
      <c r="L200" s="147"/>
      <c r="M200" s="147"/>
      <c r="N200" s="147"/>
      <c r="O200" s="147"/>
    </row>
    <row r="201" spans="1:15" s="35" customFormat="1" ht="15" customHeight="1">
      <c r="A201" s="57"/>
      <c r="B201" s="56" t="s">
        <v>96</v>
      </c>
      <c r="C201" s="59" t="s">
        <v>66</v>
      </c>
      <c r="D201" s="60">
        <v>220</v>
      </c>
      <c r="E201" s="141"/>
      <c r="F201" s="60"/>
      <c r="G201" s="71">
        <f t="shared" si="10"/>
        <v>0</v>
      </c>
      <c r="J201" s="147"/>
      <c r="K201" s="147"/>
      <c r="L201" s="147"/>
      <c r="M201" s="147"/>
      <c r="N201" s="147"/>
      <c r="O201" s="147"/>
    </row>
    <row r="202" spans="1:15" s="35" customFormat="1" ht="15" customHeight="1">
      <c r="A202" s="57"/>
      <c r="B202" s="56" t="s">
        <v>223</v>
      </c>
      <c r="C202" s="59" t="s">
        <v>66</v>
      </c>
      <c r="D202" s="60">
        <v>350</v>
      </c>
      <c r="E202" s="141"/>
      <c r="F202" s="60"/>
      <c r="G202" s="71">
        <f t="shared" si="10"/>
        <v>0</v>
      </c>
      <c r="J202" s="147"/>
      <c r="K202" s="147"/>
      <c r="L202" s="147"/>
      <c r="M202" s="147"/>
      <c r="N202" s="147"/>
      <c r="O202" s="147"/>
    </row>
    <row r="203" spans="1:15" s="35" customFormat="1" ht="15" customHeight="1">
      <c r="A203" s="57"/>
      <c r="B203" s="56" t="s">
        <v>224</v>
      </c>
      <c r="C203" s="59" t="s">
        <v>66</v>
      </c>
      <c r="D203" s="60">
        <v>200</v>
      </c>
      <c r="E203" s="141"/>
      <c r="F203" s="60"/>
      <c r="G203" s="71">
        <f t="shared" si="10"/>
        <v>0</v>
      </c>
      <c r="J203" s="147"/>
      <c r="K203" s="147"/>
      <c r="L203" s="147"/>
      <c r="M203" s="147"/>
      <c r="N203" s="147"/>
      <c r="O203" s="147"/>
    </row>
    <row r="204" spans="1:15" s="35" customFormat="1" ht="15" customHeight="1">
      <c r="A204" s="57"/>
      <c r="B204" s="56" t="s">
        <v>284</v>
      </c>
      <c r="C204" s="59" t="s">
        <v>66</v>
      </c>
      <c r="D204" s="60">
        <v>450</v>
      </c>
      <c r="E204" s="141"/>
      <c r="F204" s="60"/>
      <c r="G204" s="71">
        <f t="shared" si="10"/>
        <v>0</v>
      </c>
      <c r="J204" s="147"/>
      <c r="K204" s="147"/>
      <c r="L204" s="147"/>
      <c r="M204" s="147"/>
      <c r="N204" s="147"/>
      <c r="O204" s="147"/>
    </row>
    <row r="205" spans="1:15" s="35" customFormat="1" ht="15" customHeight="1">
      <c r="A205" s="57" t="s">
        <v>212</v>
      </c>
      <c r="B205" s="57" t="s">
        <v>352</v>
      </c>
      <c r="C205" s="59"/>
      <c r="D205" s="60"/>
      <c r="E205" s="142"/>
      <c r="F205" s="60"/>
      <c r="G205" s="37"/>
      <c r="J205" s="147"/>
      <c r="K205" s="147"/>
      <c r="L205" s="147"/>
      <c r="M205" s="147"/>
      <c r="N205" s="147"/>
      <c r="O205" s="147"/>
    </row>
    <row r="206" spans="1:15" s="35" customFormat="1" ht="15" customHeight="1">
      <c r="A206" s="77" t="s">
        <v>214</v>
      </c>
      <c r="B206" s="57" t="s">
        <v>200</v>
      </c>
      <c r="C206" s="59"/>
      <c r="D206" s="60"/>
      <c r="E206" s="142"/>
      <c r="F206" s="60"/>
      <c r="G206" s="37"/>
      <c r="J206" s="147"/>
      <c r="K206" s="147"/>
      <c r="L206" s="147"/>
      <c r="M206" s="147"/>
      <c r="N206" s="147"/>
      <c r="O206" s="147"/>
    </row>
    <row r="207" spans="1:15" s="35" customFormat="1" ht="15" customHeight="1">
      <c r="A207" s="57"/>
      <c r="B207" s="56" t="s">
        <v>95</v>
      </c>
      <c r="C207" s="59" t="s">
        <v>66</v>
      </c>
      <c r="D207" s="60">
        <v>4</v>
      </c>
      <c r="E207" s="141"/>
      <c r="F207" s="60"/>
      <c r="G207" s="71">
        <f>D207*E207</f>
        <v>0</v>
      </c>
      <c r="J207" s="147"/>
      <c r="K207" s="147"/>
      <c r="L207" s="147"/>
      <c r="M207" s="147"/>
      <c r="N207" s="147"/>
      <c r="O207" s="147"/>
    </row>
    <row r="208" spans="1:15" s="35" customFormat="1" ht="15" customHeight="1">
      <c r="A208" s="57"/>
      <c r="B208" s="56" t="s">
        <v>96</v>
      </c>
      <c r="C208" s="59" t="s">
        <v>66</v>
      </c>
      <c r="D208" s="60">
        <v>18</v>
      </c>
      <c r="E208" s="141"/>
      <c r="F208" s="60"/>
      <c r="G208" s="71">
        <f>D208*E208</f>
        <v>0</v>
      </c>
      <c r="J208" s="147"/>
      <c r="K208" s="147"/>
      <c r="L208" s="147"/>
      <c r="M208" s="147"/>
      <c r="N208" s="147"/>
      <c r="O208" s="147"/>
    </row>
    <row r="209" spans="1:15" s="35" customFormat="1" ht="15" customHeight="1">
      <c r="A209" s="57"/>
      <c r="B209" s="56" t="s">
        <v>223</v>
      </c>
      <c r="C209" s="59" t="s">
        <v>66</v>
      </c>
      <c r="D209" s="60">
        <v>8</v>
      </c>
      <c r="E209" s="141"/>
      <c r="F209" s="60"/>
      <c r="G209" s="71">
        <f>D209*E209</f>
        <v>0</v>
      </c>
      <c r="J209" s="147"/>
      <c r="K209" s="147"/>
      <c r="L209" s="147"/>
      <c r="M209" s="147"/>
      <c r="N209" s="147"/>
      <c r="O209" s="147"/>
    </row>
    <row r="210" spans="1:15" s="35" customFormat="1" ht="15" customHeight="1">
      <c r="A210" s="77" t="s">
        <v>215</v>
      </c>
      <c r="B210" s="57" t="s">
        <v>174</v>
      </c>
      <c r="C210" s="59"/>
      <c r="D210" s="60"/>
      <c r="E210" s="142"/>
      <c r="F210" s="60"/>
      <c r="G210" s="37"/>
      <c r="J210" s="147"/>
      <c r="K210" s="147"/>
      <c r="L210" s="147"/>
      <c r="M210" s="147"/>
      <c r="N210" s="147"/>
      <c r="O210" s="147"/>
    </row>
    <row r="211" spans="1:15" s="35" customFormat="1" ht="15" customHeight="1">
      <c r="A211" s="77"/>
      <c r="B211" s="57" t="s">
        <v>288</v>
      </c>
      <c r="C211" s="59"/>
      <c r="D211" s="60"/>
      <c r="E211" s="142"/>
      <c r="F211" s="60"/>
      <c r="G211" s="37"/>
      <c r="J211" s="147"/>
      <c r="K211" s="147"/>
      <c r="L211" s="147"/>
      <c r="M211" s="147"/>
      <c r="N211" s="147"/>
      <c r="O211" s="147"/>
    </row>
    <row r="212" spans="1:15" s="35" customFormat="1" ht="15" customHeight="1">
      <c r="A212" s="97"/>
      <c r="B212" s="56" t="s">
        <v>286</v>
      </c>
      <c r="C212" s="59" t="s">
        <v>66</v>
      </c>
      <c r="D212" s="60">
        <v>3</v>
      </c>
      <c r="E212" s="141"/>
      <c r="F212" s="60"/>
      <c r="G212" s="71">
        <f>D212*E212</f>
        <v>0</v>
      </c>
      <c r="J212" s="147"/>
      <c r="K212" s="147"/>
      <c r="L212" s="147"/>
      <c r="M212" s="147"/>
      <c r="N212" s="147"/>
      <c r="O212" s="147"/>
    </row>
    <row r="213" spans="1:15" s="35" customFormat="1" ht="15" customHeight="1">
      <c r="A213" s="97"/>
      <c r="B213" s="56" t="s">
        <v>221</v>
      </c>
      <c r="C213" s="59" t="s">
        <v>66</v>
      </c>
      <c r="D213" s="60">
        <v>2</v>
      </c>
      <c r="E213" s="141"/>
      <c r="F213" s="60"/>
      <c r="G213" s="71">
        <f aca="true" t="shared" si="12" ref="G213:G218">D213*E213</f>
        <v>0</v>
      </c>
      <c r="J213" s="147"/>
      <c r="K213" s="147"/>
      <c r="L213" s="147"/>
      <c r="M213" s="147"/>
      <c r="N213" s="147"/>
      <c r="O213" s="147"/>
    </row>
    <row r="214" spans="1:15" s="35" customFormat="1" ht="15" customHeight="1">
      <c r="A214" s="97"/>
      <c r="B214" s="56" t="s">
        <v>222</v>
      </c>
      <c r="C214" s="59" t="s">
        <v>66</v>
      </c>
      <c r="D214" s="60">
        <v>2</v>
      </c>
      <c r="E214" s="141"/>
      <c r="F214" s="60"/>
      <c r="G214" s="71">
        <f t="shared" si="12"/>
        <v>0</v>
      </c>
      <c r="J214" s="147"/>
      <c r="K214" s="147"/>
      <c r="L214" s="147"/>
      <c r="M214" s="147"/>
      <c r="N214" s="147"/>
      <c r="O214" s="147"/>
    </row>
    <row r="215" spans="1:15" s="35" customFormat="1" ht="15" customHeight="1">
      <c r="A215" s="97"/>
      <c r="B215" s="56" t="s">
        <v>96</v>
      </c>
      <c r="C215" s="59" t="s">
        <v>66</v>
      </c>
      <c r="D215" s="60">
        <v>6</v>
      </c>
      <c r="E215" s="141"/>
      <c r="F215" s="60"/>
      <c r="G215" s="71">
        <f t="shared" si="12"/>
        <v>0</v>
      </c>
      <c r="J215" s="147"/>
      <c r="K215" s="147"/>
      <c r="L215" s="147"/>
      <c r="M215" s="147"/>
      <c r="N215" s="147"/>
      <c r="O215" s="147"/>
    </row>
    <row r="216" spans="1:15" s="35" customFormat="1" ht="15" customHeight="1">
      <c r="A216" s="97"/>
      <c r="B216" s="57" t="s">
        <v>289</v>
      </c>
      <c r="C216" s="59"/>
      <c r="D216" s="60"/>
      <c r="E216" s="142"/>
      <c r="F216" s="60"/>
      <c r="G216" s="37"/>
      <c r="J216" s="147"/>
      <c r="K216" s="147"/>
      <c r="L216" s="147"/>
      <c r="M216" s="147"/>
      <c r="N216" s="147"/>
      <c r="O216" s="147"/>
    </row>
    <row r="217" spans="1:15" s="35" customFormat="1" ht="15" customHeight="1">
      <c r="A217" s="97"/>
      <c r="B217" s="56" t="s">
        <v>223</v>
      </c>
      <c r="C217" s="59" t="s">
        <v>66</v>
      </c>
      <c r="D217" s="60">
        <v>2</v>
      </c>
      <c r="E217" s="141"/>
      <c r="F217" s="60"/>
      <c r="G217" s="71">
        <f t="shared" si="12"/>
        <v>0</v>
      </c>
      <c r="J217" s="147"/>
      <c r="K217" s="147"/>
      <c r="L217" s="147"/>
      <c r="M217" s="147"/>
      <c r="N217" s="147"/>
      <c r="O217" s="147"/>
    </row>
    <row r="218" spans="1:15" s="35" customFormat="1" ht="15" customHeight="1">
      <c r="A218" s="97"/>
      <c r="B218" s="56" t="s">
        <v>284</v>
      </c>
      <c r="C218" s="59" t="s">
        <v>66</v>
      </c>
      <c r="D218" s="60">
        <v>2</v>
      </c>
      <c r="E218" s="141"/>
      <c r="F218" s="60"/>
      <c r="G218" s="71">
        <f t="shared" si="12"/>
        <v>0</v>
      </c>
      <c r="J218" s="147"/>
      <c r="K218" s="147"/>
      <c r="L218" s="147"/>
      <c r="M218" s="147"/>
      <c r="N218" s="147"/>
      <c r="O218" s="147"/>
    </row>
    <row r="219" spans="1:15" s="35" customFormat="1" ht="15" customHeight="1">
      <c r="A219" s="137" t="s">
        <v>215</v>
      </c>
      <c r="B219" s="138" t="s">
        <v>216</v>
      </c>
      <c r="C219" s="59"/>
      <c r="D219" s="60"/>
      <c r="E219" s="142"/>
      <c r="F219" s="60"/>
      <c r="G219" s="37"/>
      <c r="J219" s="147"/>
      <c r="K219" s="147"/>
      <c r="L219" s="147"/>
      <c r="M219" s="147"/>
      <c r="N219" s="147"/>
      <c r="O219" s="147"/>
    </row>
    <row r="220" spans="1:15" s="35" customFormat="1" ht="15" customHeight="1">
      <c r="A220" s="137"/>
      <c r="B220" s="25" t="s">
        <v>223</v>
      </c>
      <c r="C220" s="59" t="s">
        <v>66</v>
      </c>
      <c r="D220" s="60">
        <v>24</v>
      </c>
      <c r="E220" s="141"/>
      <c r="F220" s="60"/>
      <c r="G220" s="71">
        <f>D220*E220</f>
        <v>0</v>
      </c>
      <c r="J220" s="147"/>
      <c r="K220" s="147"/>
      <c r="L220" s="147"/>
      <c r="M220" s="147"/>
      <c r="N220" s="147"/>
      <c r="O220" s="147"/>
    </row>
    <row r="221" spans="1:15" s="35" customFormat="1" ht="15" customHeight="1">
      <c r="A221" s="27"/>
      <c r="B221" s="25" t="s">
        <v>284</v>
      </c>
      <c r="C221" s="128" t="s">
        <v>66</v>
      </c>
      <c r="D221" s="60">
        <v>186</v>
      </c>
      <c r="E221" s="141"/>
      <c r="F221" s="60"/>
      <c r="G221" s="71">
        <f>D221*E221</f>
        <v>0</v>
      </c>
      <c r="J221" s="147"/>
      <c r="K221" s="147"/>
      <c r="L221" s="147"/>
      <c r="M221" s="147"/>
      <c r="N221" s="147"/>
      <c r="O221" s="147"/>
    </row>
    <row r="222" spans="1:15" s="35" customFormat="1" ht="15" customHeight="1">
      <c r="A222" s="57" t="s">
        <v>213</v>
      </c>
      <c r="B222" s="57" t="s">
        <v>86</v>
      </c>
      <c r="C222" s="59" t="s">
        <v>64</v>
      </c>
      <c r="D222" s="60">
        <v>250</v>
      </c>
      <c r="E222" s="141"/>
      <c r="F222" s="60"/>
      <c r="G222" s="71">
        <f>D222*E222</f>
        <v>0</v>
      </c>
      <c r="J222" s="147"/>
      <c r="K222" s="147"/>
      <c r="L222" s="147"/>
      <c r="M222" s="147"/>
      <c r="N222" s="147"/>
      <c r="O222" s="147"/>
    </row>
    <row r="223" spans="1:15" s="35" customFormat="1" ht="15" customHeight="1">
      <c r="A223" s="57" t="s">
        <v>354</v>
      </c>
      <c r="B223" s="57" t="s">
        <v>97</v>
      </c>
      <c r="C223" s="59"/>
      <c r="D223" s="60"/>
      <c r="E223" s="142"/>
      <c r="F223" s="60"/>
      <c r="G223" s="37">
        <f>D223*E223</f>
        <v>0</v>
      </c>
      <c r="J223" s="147"/>
      <c r="K223" s="147"/>
      <c r="L223" s="147"/>
      <c r="M223" s="147"/>
      <c r="N223" s="147"/>
      <c r="O223" s="147"/>
    </row>
    <row r="224" spans="1:15" s="35" customFormat="1" ht="15" customHeight="1">
      <c r="A224" s="57" t="s">
        <v>353</v>
      </c>
      <c r="B224" s="108" t="s">
        <v>98</v>
      </c>
      <c r="C224" s="59" t="s">
        <v>66</v>
      </c>
      <c r="D224" s="60">
        <v>210</v>
      </c>
      <c r="E224" s="141"/>
      <c r="F224" s="60"/>
      <c r="G224" s="71">
        <f>D224*E224</f>
        <v>0</v>
      </c>
      <c r="J224" s="147"/>
      <c r="K224" s="147"/>
      <c r="L224" s="147"/>
      <c r="M224" s="147"/>
      <c r="N224" s="147"/>
      <c r="O224" s="147"/>
    </row>
    <row r="225" spans="1:15" s="35" customFormat="1" ht="15" customHeight="1">
      <c r="A225" s="57" t="s">
        <v>355</v>
      </c>
      <c r="B225" s="108" t="s">
        <v>290</v>
      </c>
      <c r="C225" s="59"/>
      <c r="D225" s="60"/>
      <c r="E225" s="142"/>
      <c r="F225" s="60"/>
      <c r="G225" s="37"/>
      <c r="J225" s="147"/>
      <c r="K225" s="147"/>
      <c r="L225" s="147"/>
      <c r="M225" s="147"/>
      <c r="N225" s="147"/>
      <c r="O225" s="147"/>
    </row>
    <row r="226" spans="1:15" s="35" customFormat="1" ht="15" customHeight="1">
      <c r="A226" s="57"/>
      <c r="B226" s="109" t="s">
        <v>291</v>
      </c>
      <c r="C226" s="59" t="s">
        <v>66</v>
      </c>
      <c r="D226" s="60">
        <v>1</v>
      </c>
      <c r="E226" s="141"/>
      <c r="F226" s="60"/>
      <c r="G226" s="71">
        <f>D226*E226</f>
        <v>0</v>
      </c>
      <c r="J226" s="147"/>
      <c r="K226" s="147"/>
      <c r="L226" s="147"/>
      <c r="M226" s="147"/>
      <c r="N226" s="147"/>
      <c r="O226" s="147"/>
    </row>
    <row r="227" spans="1:15" s="35" customFormat="1" ht="15" customHeight="1">
      <c r="A227" s="57"/>
      <c r="B227" s="109" t="s">
        <v>367</v>
      </c>
      <c r="C227" s="59" t="s">
        <v>45</v>
      </c>
      <c r="D227" s="60">
        <v>10</v>
      </c>
      <c r="E227" s="141"/>
      <c r="F227" s="60"/>
      <c r="G227" s="71">
        <f>D227*E227</f>
        <v>0</v>
      </c>
      <c r="J227" s="147"/>
      <c r="K227" s="147"/>
      <c r="L227" s="147"/>
      <c r="M227" s="147"/>
      <c r="N227" s="147"/>
      <c r="O227" s="147"/>
    </row>
    <row r="228" spans="1:15" s="35" customFormat="1" ht="15" customHeight="1">
      <c r="A228" s="57"/>
      <c r="B228" s="109" t="s">
        <v>292</v>
      </c>
      <c r="C228" s="59" t="s">
        <v>66</v>
      </c>
      <c r="D228" s="60">
        <v>1</v>
      </c>
      <c r="E228" s="141"/>
      <c r="F228" s="60"/>
      <c r="G228" s="71">
        <f>D228*E228</f>
        <v>0</v>
      </c>
      <c r="J228" s="147"/>
      <c r="K228" s="147"/>
      <c r="L228" s="147"/>
      <c r="M228" s="147"/>
      <c r="N228" s="147"/>
      <c r="O228" s="147"/>
    </row>
    <row r="229" spans="1:15" s="35" customFormat="1" ht="24" customHeight="1">
      <c r="A229" s="56"/>
      <c r="B229" s="29" t="str">
        <f>+A182</f>
        <v> 3.5</v>
      </c>
      <c r="C229" s="31"/>
      <c r="D229" s="30" t="s">
        <v>7</v>
      </c>
      <c r="E229" s="32"/>
      <c r="F229" s="33"/>
      <c r="G229" s="34">
        <f>SUM(G184:G228)</f>
        <v>0</v>
      </c>
      <c r="J229" s="147"/>
      <c r="K229" s="147"/>
      <c r="L229" s="147"/>
      <c r="M229" s="147"/>
      <c r="N229" s="147"/>
      <c r="O229" s="147"/>
    </row>
    <row r="230" spans="1:15" s="35" customFormat="1" ht="15.75" customHeight="1">
      <c r="A230" s="56"/>
      <c r="B230" s="56"/>
      <c r="C230" s="65"/>
      <c r="D230" s="37"/>
      <c r="E230" s="56"/>
      <c r="F230" s="56"/>
      <c r="G230" s="56"/>
      <c r="J230" s="147"/>
      <c r="K230" s="147"/>
      <c r="L230" s="147"/>
      <c r="M230" s="147"/>
      <c r="N230" s="147"/>
      <c r="O230" s="147"/>
    </row>
    <row r="231" spans="1:25" s="64" customFormat="1" ht="15.75" customHeight="1">
      <c r="A231" s="80" t="s">
        <v>134</v>
      </c>
      <c r="B231" s="81" t="s">
        <v>238</v>
      </c>
      <c r="C231" s="30"/>
      <c r="D231" s="31"/>
      <c r="E231" s="32"/>
      <c r="F231" s="33"/>
      <c r="G231" s="75"/>
      <c r="H231" s="35"/>
      <c r="I231" s="35"/>
      <c r="J231" s="147"/>
      <c r="K231" s="148"/>
      <c r="L231" s="148"/>
      <c r="M231" s="148"/>
      <c r="N231" s="148"/>
      <c r="O231" s="148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</row>
    <row r="232" spans="1:25" s="64" customFormat="1" ht="15.75" customHeight="1">
      <c r="A232" s="124" t="s">
        <v>100</v>
      </c>
      <c r="B232" s="145" t="s">
        <v>231</v>
      </c>
      <c r="C232" s="30"/>
      <c r="D232" s="31"/>
      <c r="E232" s="32"/>
      <c r="F232" s="60"/>
      <c r="G232" s="75"/>
      <c r="H232" s="35"/>
      <c r="I232" s="35"/>
      <c r="J232" s="147"/>
      <c r="K232" s="148"/>
      <c r="L232" s="148"/>
      <c r="M232" s="148"/>
      <c r="N232" s="148"/>
      <c r="O232" s="148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</row>
    <row r="233" spans="1:25" s="64" customFormat="1" ht="15.75" customHeight="1">
      <c r="A233" s="124"/>
      <c r="B233" s="161" t="s">
        <v>294</v>
      </c>
      <c r="C233" s="146" t="s">
        <v>45</v>
      </c>
      <c r="D233" s="31">
        <v>888</v>
      </c>
      <c r="E233" s="41"/>
      <c r="F233" s="60"/>
      <c r="G233" s="71">
        <f>D233*E233</f>
        <v>0</v>
      </c>
      <c r="H233" s="35"/>
      <c r="I233" s="35"/>
      <c r="J233" s="147"/>
      <c r="K233" s="148"/>
      <c r="L233" s="148"/>
      <c r="M233" s="148"/>
      <c r="N233" s="148"/>
      <c r="O233" s="148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</row>
    <row r="234" spans="1:25" s="64" customFormat="1" ht="15.75" customHeight="1">
      <c r="A234" s="124" t="s">
        <v>233</v>
      </c>
      <c r="B234" s="145" t="s">
        <v>232</v>
      </c>
      <c r="C234" s="30"/>
      <c r="D234" s="31"/>
      <c r="E234" s="129"/>
      <c r="F234" s="33"/>
      <c r="G234" s="75"/>
      <c r="H234" s="35"/>
      <c r="I234" s="35"/>
      <c r="J234" s="147"/>
      <c r="K234" s="148"/>
      <c r="L234" s="148"/>
      <c r="M234" s="148"/>
      <c r="N234" s="148"/>
      <c r="O234" s="148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</row>
    <row r="235" spans="1:25" s="64" customFormat="1" ht="15.75" customHeight="1">
      <c r="A235" s="124"/>
      <c r="B235" s="162" t="s">
        <v>295</v>
      </c>
      <c r="C235" s="31" t="s">
        <v>62</v>
      </c>
      <c r="D235" s="31">
        <v>21</v>
      </c>
      <c r="E235" s="41"/>
      <c r="F235" s="33"/>
      <c r="G235" s="71">
        <f>D235*E235</f>
        <v>0</v>
      </c>
      <c r="H235" s="35"/>
      <c r="I235" s="35"/>
      <c r="J235" s="147"/>
      <c r="K235" s="148"/>
      <c r="L235" s="148"/>
      <c r="M235" s="148"/>
      <c r="N235" s="148"/>
      <c r="O235" s="148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</row>
    <row r="236" spans="1:15" s="64" customFormat="1" ht="15.75" customHeight="1">
      <c r="A236" s="124" t="s">
        <v>234</v>
      </c>
      <c r="B236" s="145" t="s">
        <v>235</v>
      </c>
      <c r="C236" s="146"/>
      <c r="D236" s="146"/>
      <c r="E236" s="129"/>
      <c r="F236" s="94"/>
      <c r="G236" s="36"/>
      <c r="H236" s="35"/>
      <c r="I236" s="35"/>
      <c r="J236" s="147"/>
      <c r="K236" s="63"/>
      <c r="L236" s="63"/>
      <c r="M236" s="63"/>
      <c r="N236" s="63"/>
      <c r="O236" s="63"/>
    </row>
    <row r="237" spans="1:15" s="64" customFormat="1" ht="15.75" customHeight="1">
      <c r="A237" s="124"/>
      <c r="B237" s="163" t="s">
        <v>296</v>
      </c>
      <c r="C237" s="146" t="s">
        <v>45</v>
      </c>
      <c r="D237" s="66">
        <v>1400</v>
      </c>
      <c r="E237" s="164"/>
      <c r="F237" s="60"/>
      <c r="G237" s="71">
        <f>D237*E237</f>
        <v>0</v>
      </c>
      <c r="H237" s="35"/>
      <c r="I237" s="35"/>
      <c r="J237" s="147"/>
      <c r="K237" s="63"/>
      <c r="L237" s="63"/>
      <c r="M237" s="63"/>
      <c r="N237" s="63"/>
      <c r="O237" s="63"/>
    </row>
    <row r="238" spans="1:15" s="64" customFormat="1" ht="15.75" customHeight="1">
      <c r="A238" s="124"/>
      <c r="B238" s="163" t="s">
        <v>297</v>
      </c>
      <c r="C238" s="146" t="s">
        <v>45</v>
      </c>
      <c r="D238" s="130">
        <v>2360</v>
      </c>
      <c r="E238" s="164"/>
      <c r="F238" s="60"/>
      <c r="G238" s="71">
        <f aca="true" t="shared" si="13" ref="G238:G246">D238*E238</f>
        <v>0</v>
      </c>
      <c r="H238" s="35"/>
      <c r="I238" s="35"/>
      <c r="J238" s="147"/>
      <c r="K238" s="63"/>
      <c r="L238" s="63"/>
      <c r="M238" s="63"/>
      <c r="N238" s="63"/>
      <c r="O238" s="63"/>
    </row>
    <row r="239" spans="1:15" s="64" customFormat="1" ht="15.75" customHeight="1">
      <c r="A239" s="124"/>
      <c r="B239" s="163" t="s">
        <v>298</v>
      </c>
      <c r="C239" s="146" t="s">
        <v>45</v>
      </c>
      <c r="D239" s="66">
        <v>1590</v>
      </c>
      <c r="E239" s="164"/>
      <c r="F239" s="60"/>
      <c r="G239" s="71">
        <f t="shared" si="13"/>
        <v>0</v>
      </c>
      <c r="H239" s="35"/>
      <c r="I239" s="35"/>
      <c r="J239" s="147"/>
      <c r="K239" s="63"/>
      <c r="L239" s="63"/>
      <c r="M239" s="63"/>
      <c r="N239" s="63"/>
      <c r="O239" s="63"/>
    </row>
    <row r="240" spans="1:15" s="64" customFormat="1" ht="15.75" customHeight="1">
      <c r="A240" s="124"/>
      <c r="B240" s="163" t="s">
        <v>299</v>
      </c>
      <c r="C240" s="146" t="s">
        <v>45</v>
      </c>
      <c r="D240" s="66">
        <v>30</v>
      </c>
      <c r="E240" s="164"/>
      <c r="F240" s="60"/>
      <c r="G240" s="71">
        <f t="shared" si="13"/>
        <v>0</v>
      </c>
      <c r="H240" s="35"/>
      <c r="I240" s="35"/>
      <c r="J240" s="147"/>
      <c r="K240" s="63"/>
      <c r="L240" s="63"/>
      <c r="M240" s="63"/>
      <c r="N240" s="63"/>
      <c r="O240" s="63"/>
    </row>
    <row r="241" spans="1:15" s="64" customFormat="1" ht="15.75" customHeight="1">
      <c r="A241" s="124"/>
      <c r="B241" s="163" t="s">
        <v>300</v>
      </c>
      <c r="C241" s="146" t="s">
        <v>45</v>
      </c>
      <c r="D241" s="66">
        <v>1130</v>
      </c>
      <c r="E241" s="164"/>
      <c r="F241" s="60"/>
      <c r="G241" s="71">
        <f t="shared" si="13"/>
        <v>0</v>
      </c>
      <c r="H241" s="35"/>
      <c r="I241" s="35"/>
      <c r="J241" s="147"/>
      <c r="K241" s="63"/>
      <c r="L241" s="63"/>
      <c r="M241" s="63"/>
      <c r="N241" s="63"/>
      <c r="O241" s="63"/>
    </row>
    <row r="242" spans="1:15" s="64" customFormat="1" ht="15.75" customHeight="1">
      <c r="A242" s="124"/>
      <c r="B242" s="163" t="s">
        <v>301</v>
      </c>
      <c r="C242" s="146" t="s">
        <v>45</v>
      </c>
      <c r="D242" s="66">
        <v>4840</v>
      </c>
      <c r="E242" s="164"/>
      <c r="F242" s="60"/>
      <c r="G242" s="71">
        <f>D242*E242</f>
        <v>0</v>
      </c>
      <c r="H242" s="35"/>
      <c r="I242" s="35"/>
      <c r="J242" s="147"/>
      <c r="K242" s="63"/>
      <c r="L242" s="63"/>
      <c r="M242" s="63"/>
      <c r="N242" s="63"/>
      <c r="O242" s="63"/>
    </row>
    <row r="243" spans="1:15" s="64" customFormat="1" ht="20.25" customHeight="1">
      <c r="A243" s="124" t="s">
        <v>236</v>
      </c>
      <c r="B243" s="145" t="s">
        <v>237</v>
      </c>
      <c r="H243" s="35"/>
      <c r="I243" s="35"/>
      <c r="J243" s="147"/>
      <c r="K243" s="63"/>
      <c r="L243" s="63"/>
      <c r="M243" s="63"/>
      <c r="N243" s="63"/>
      <c r="O243" s="63"/>
    </row>
    <row r="244" spans="1:15" s="64" customFormat="1" ht="20.25" customHeight="1">
      <c r="A244" s="124"/>
      <c r="B244" s="163" t="s">
        <v>356</v>
      </c>
      <c r="C244" s="146" t="s">
        <v>45</v>
      </c>
      <c r="D244" s="146">
        <v>300</v>
      </c>
      <c r="E244" s="41"/>
      <c r="F244" s="60"/>
      <c r="G244" s="71">
        <f>D244*E244</f>
        <v>0</v>
      </c>
      <c r="H244" s="35"/>
      <c r="I244" s="35"/>
      <c r="J244" s="147"/>
      <c r="K244" s="63"/>
      <c r="L244" s="63"/>
      <c r="M244" s="63"/>
      <c r="N244" s="63"/>
      <c r="O244" s="63"/>
    </row>
    <row r="245" spans="1:15" s="64" customFormat="1" ht="20.25" customHeight="1">
      <c r="A245" s="166" t="s">
        <v>302</v>
      </c>
      <c r="B245" s="165" t="s">
        <v>98</v>
      </c>
      <c r="H245" s="35"/>
      <c r="I245" s="35"/>
      <c r="J245" s="147"/>
      <c r="K245" s="63"/>
      <c r="L245" s="63"/>
      <c r="M245" s="63"/>
      <c r="N245" s="63"/>
      <c r="O245" s="63"/>
    </row>
    <row r="246" spans="1:15" s="64" customFormat="1" ht="20.25" customHeight="1">
      <c r="A246" s="166"/>
      <c r="B246" s="163" t="s">
        <v>357</v>
      </c>
      <c r="C246" s="146" t="s">
        <v>62</v>
      </c>
      <c r="D246" s="146">
        <v>112</v>
      </c>
      <c r="E246" s="41"/>
      <c r="F246" s="60"/>
      <c r="G246" s="71">
        <f t="shared" si="13"/>
        <v>0</v>
      </c>
      <c r="H246" s="35"/>
      <c r="I246" s="35"/>
      <c r="J246" s="147"/>
      <c r="K246" s="63"/>
      <c r="L246" s="63"/>
      <c r="M246" s="63"/>
      <c r="N246" s="63"/>
      <c r="O246" s="63"/>
    </row>
    <row r="247" spans="1:15" s="64" customFormat="1" ht="23.25" customHeight="1">
      <c r="A247" s="101"/>
      <c r="B247" s="29" t="str">
        <f>A231</f>
        <v> 3.6</v>
      </c>
      <c r="C247" s="31" t="s">
        <v>7</v>
      </c>
      <c r="D247" s="30"/>
      <c r="E247" s="32"/>
      <c r="F247" s="33"/>
      <c r="G247" s="34">
        <f>SUM(G233:G246)</f>
        <v>0</v>
      </c>
      <c r="H247" s="35"/>
      <c r="I247" s="35"/>
      <c r="J247" s="147"/>
      <c r="K247" s="63"/>
      <c r="L247" s="63"/>
      <c r="M247" s="63"/>
      <c r="N247" s="63"/>
      <c r="O247" s="63"/>
    </row>
    <row r="248" spans="1:15" s="64" customFormat="1" ht="15">
      <c r="A248" s="101"/>
      <c r="B248" s="29"/>
      <c r="C248" s="31"/>
      <c r="D248" s="30"/>
      <c r="E248" s="32"/>
      <c r="F248" s="33"/>
      <c r="G248" s="75"/>
      <c r="H248" s="35"/>
      <c r="I248" s="35"/>
      <c r="J248" s="147"/>
      <c r="K248" s="63"/>
      <c r="L248" s="63"/>
      <c r="M248" s="63"/>
      <c r="N248" s="63"/>
      <c r="O248" s="63"/>
    </row>
    <row r="249" spans="1:15" s="64" customFormat="1" ht="15">
      <c r="A249" s="80" t="s">
        <v>205</v>
      </c>
      <c r="B249" s="81" t="s">
        <v>48</v>
      </c>
      <c r="C249" s="31"/>
      <c r="D249" s="30"/>
      <c r="E249" s="32"/>
      <c r="F249" s="33"/>
      <c r="G249" s="75"/>
      <c r="H249" s="35"/>
      <c r="I249" s="35"/>
      <c r="J249" s="147"/>
      <c r="K249" s="63"/>
      <c r="L249" s="63"/>
      <c r="M249" s="63"/>
      <c r="N249" s="63"/>
      <c r="O249" s="63"/>
    </row>
    <row r="250" spans="1:23" s="28" customFormat="1" ht="15">
      <c r="A250" s="80" t="s">
        <v>206</v>
      </c>
      <c r="B250" s="81" t="s">
        <v>73</v>
      </c>
      <c r="C250" s="100"/>
      <c r="D250" s="37"/>
      <c r="E250" s="60"/>
      <c r="F250" s="94"/>
      <c r="G250" s="93"/>
      <c r="H250" s="35"/>
      <c r="I250" s="35"/>
      <c r="J250" s="147"/>
      <c r="K250" s="148"/>
      <c r="L250" s="148"/>
      <c r="M250" s="148"/>
      <c r="N250" s="148"/>
      <c r="O250" s="148"/>
      <c r="P250" s="111"/>
      <c r="Q250" s="111"/>
      <c r="R250" s="111"/>
      <c r="S250" s="111"/>
      <c r="T250" s="111"/>
      <c r="U250" s="111"/>
      <c r="V250" s="111"/>
      <c r="W250" s="111"/>
    </row>
    <row r="251" spans="1:23" s="28" customFormat="1" ht="15">
      <c r="A251" s="80"/>
      <c r="B251" s="35" t="s">
        <v>94</v>
      </c>
      <c r="C251" s="82" t="s">
        <v>45</v>
      </c>
      <c r="D251" s="60">
        <v>518</v>
      </c>
      <c r="E251" s="26"/>
      <c r="F251" s="92"/>
      <c r="G251" s="71">
        <f>D251*E251</f>
        <v>0</v>
      </c>
      <c r="H251" s="35"/>
      <c r="I251" s="35"/>
      <c r="J251" s="147"/>
      <c r="K251" s="148"/>
      <c r="L251" s="148"/>
      <c r="M251" s="148"/>
      <c r="N251" s="148"/>
      <c r="O251" s="148"/>
      <c r="P251" s="111"/>
      <c r="Q251" s="111"/>
      <c r="R251" s="111"/>
      <c r="S251" s="111"/>
      <c r="T251" s="111"/>
      <c r="U251" s="111"/>
      <c r="V251" s="111"/>
      <c r="W251" s="111"/>
    </row>
    <row r="252" spans="1:15" s="64" customFormat="1" ht="15.75">
      <c r="A252" s="103" t="s">
        <v>207</v>
      </c>
      <c r="B252" s="81" t="s">
        <v>41</v>
      </c>
      <c r="C252" s="100"/>
      <c r="D252" s="110"/>
      <c r="E252" s="60"/>
      <c r="F252" s="96"/>
      <c r="G252"/>
      <c r="H252" s="111"/>
      <c r="J252" s="63"/>
      <c r="K252" s="63"/>
      <c r="L252" s="63"/>
      <c r="M252" s="63"/>
      <c r="N252" s="63"/>
      <c r="O252" s="63"/>
    </row>
    <row r="253" spans="1:23" s="28" customFormat="1" ht="15">
      <c r="A253" s="103"/>
      <c r="B253" s="167" t="s">
        <v>368</v>
      </c>
      <c r="C253" s="100" t="s">
        <v>45</v>
      </c>
      <c r="D253" s="135">
        <f>4181+1072</f>
        <v>5253</v>
      </c>
      <c r="E253" s="26"/>
      <c r="F253" s="94"/>
      <c r="G253" s="71">
        <f>D253*E253</f>
        <v>0</v>
      </c>
      <c r="H253" s="111"/>
      <c r="I253" s="37"/>
      <c r="J253" s="148"/>
      <c r="K253" s="148"/>
      <c r="L253" s="148"/>
      <c r="M253" s="148"/>
      <c r="N253" s="148"/>
      <c r="O253" s="148"/>
      <c r="P253" s="111"/>
      <c r="Q253" s="111"/>
      <c r="R253" s="111"/>
      <c r="S253" s="111"/>
      <c r="T253" s="111"/>
      <c r="U253" s="111"/>
      <c r="V253" s="111"/>
      <c r="W253" s="111"/>
    </row>
    <row r="254" spans="1:23" s="28" customFormat="1" ht="15">
      <c r="A254" s="103"/>
      <c r="B254" s="167" t="s">
        <v>369</v>
      </c>
      <c r="C254" s="100" t="s">
        <v>45</v>
      </c>
      <c r="D254" s="110">
        <f>375+143</f>
        <v>518</v>
      </c>
      <c r="E254" s="26"/>
      <c r="F254" s="94"/>
      <c r="G254" s="71">
        <f>D254*E254</f>
        <v>0</v>
      </c>
      <c r="H254" s="111"/>
      <c r="I254" s="37"/>
      <c r="J254" s="148"/>
      <c r="K254" s="148"/>
      <c r="L254" s="148"/>
      <c r="M254" s="148"/>
      <c r="N254" s="148"/>
      <c r="O254" s="148"/>
      <c r="P254" s="111"/>
      <c r="Q254" s="111"/>
      <c r="R254" s="111"/>
      <c r="S254" s="111"/>
      <c r="T254" s="111"/>
      <c r="U254" s="111"/>
      <c r="V254" s="111"/>
      <c r="W254" s="111"/>
    </row>
    <row r="255" spans="1:23" s="28" customFormat="1" ht="15">
      <c r="A255" s="103"/>
      <c r="B255" s="167" t="s">
        <v>228</v>
      </c>
      <c r="C255" s="100" t="s">
        <v>45</v>
      </c>
      <c r="D255" s="135">
        <v>30</v>
      </c>
      <c r="E255" s="26"/>
      <c r="F255" s="94"/>
      <c r="G255" s="71">
        <f>D255*E255</f>
        <v>0</v>
      </c>
      <c r="H255" s="111"/>
      <c r="I255" s="37"/>
      <c r="J255" s="148"/>
      <c r="K255" s="148"/>
      <c r="L255" s="148"/>
      <c r="M255" s="148"/>
      <c r="N255" s="148"/>
      <c r="O255" s="148"/>
      <c r="P255" s="111"/>
      <c r="Q255" s="111"/>
      <c r="R255" s="111"/>
      <c r="S255" s="111"/>
      <c r="T255" s="111"/>
      <c r="U255" s="111"/>
      <c r="V255" s="111"/>
      <c r="W255" s="111"/>
    </row>
    <row r="256" spans="1:23" s="28" customFormat="1" ht="15">
      <c r="A256" s="103"/>
      <c r="B256" s="167" t="s">
        <v>170</v>
      </c>
      <c r="C256" s="100" t="s">
        <v>45</v>
      </c>
      <c r="D256" s="110">
        <v>30</v>
      </c>
      <c r="E256" s="26"/>
      <c r="F256" s="94"/>
      <c r="G256" s="71">
        <f>D256*E256</f>
        <v>0</v>
      </c>
      <c r="H256" s="111"/>
      <c r="I256" s="37"/>
      <c r="J256" s="148"/>
      <c r="K256" s="148"/>
      <c r="L256" s="148"/>
      <c r="M256" s="148"/>
      <c r="N256" s="148"/>
      <c r="O256" s="148"/>
      <c r="P256" s="111"/>
      <c r="Q256" s="111"/>
      <c r="R256" s="111"/>
      <c r="S256" s="111"/>
      <c r="T256" s="111"/>
      <c r="U256" s="111"/>
      <c r="V256" s="111"/>
      <c r="W256" s="111"/>
    </row>
    <row r="257" spans="1:23" s="28" customFormat="1" ht="15.75">
      <c r="A257" s="103" t="s">
        <v>208</v>
      </c>
      <c r="B257" s="105" t="s">
        <v>229</v>
      </c>
      <c r="C257" s="100"/>
      <c r="D257" s="60"/>
      <c r="E257" s="60"/>
      <c r="F257" s="94"/>
      <c r="G257"/>
      <c r="H257" s="111"/>
      <c r="I257" s="111"/>
      <c r="J257" s="148"/>
      <c r="K257" s="148"/>
      <c r="L257" s="148"/>
      <c r="M257" s="148"/>
      <c r="N257" s="148"/>
      <c r="O257" s="148"/>
      <c r="P257" s="111"/>
      <c r="Q257" s="111"/>
      <c r="R257" s="111"/>
      <c r="S257" s="111"/>
      <c r="T257" s="111"/>
      <c r="U257" s="111"/>
      <c r="V257" s="111"/>
      <c r="W257" s="111"/>
    </row>
    <row r="258" spans="1:23" s="28" customFormat="1" ht="15">
      <c r="A258" s="103"/>
      <c r="B258" s="136" t="s">
        <v>309</v>
      </c>
      <c r="C258" s="127" t="s">
        <v>66</v>
      </c>
      <c r="D258" s="130">
        <v>133</v>
      </c>
      <c r="E258" s="26"/>
      <c r="F258" s="96"/>
      <c r="G258" s="71">
        <f>D258*E258</f>
        <v>0</v>
      </c>
      <c r="H258" s="111"/>
      <c r="I258" s="111"/>
      <c r="J258" s="148"/>
      <c r="K258" s="148"/>
      <c r="L258" s="148"/>
      <c r="M258" s="148"/>
      <c r="N258" s="148"/>
      <c r="O258" s="148"/>
      <c r="P258" s="111"/>
      <c r="Q258" s="111"/>
      <c r="R258" s="111"/>
      <c r="S258" s="111"/>
      <c r="T258" s="111"/>
      <c r="U258" s="111"/>
      <c r="V258" s="111"/>
      <c r="W258" s="111"/>
    </row>
    <row r="259" spans="1:23" s="28" customFormat="1" ht="15">
      <c r="A259" s="107"/>
      <c r="B259" s="104" t="s">
        <v>93</v>
      </c>
      <c r="C259" s="100" t="s">
        <v>66</v>
      </c>
      <c r="D259" s="110">
        <v>35</v>
      </c>
      <c r="E259" s="26"/>
      <c r="F259" s="96"/>
      <c r="G259" s="71">
        <f>D259*E259</f>
        <v>0</v>
      </c>
      <c r="H259" s="111"/>
      <c r="I259" s="111"/>
      <c r="J259" s="148"/>
      <c r="K259" s="148"/>
      <c r="L259" s="148"/>
      <c r="M259" s="148"/>
      <c r="N259" s="148"/>
      <c r="O259" s="148"/>
      <c r="P259" s="111"/>
      <c r="Q259" s="111"/>
      <c r="R259" s="111"/>
      <c r="S259" s="111"/>
      <c r="T259" s="111"/>
      <c r="U259" s="111"/>
      <c r="V259" s="111"/>
      <c r="W259" s="111"/>
    </row>
    <row r="260" spans="1:23" s="28" customFormat="1" ht="15">
      <c r="A260" s="107"/>
      <c r="B260" s="104" t="s">
        <v>80</v>
      </c>
      <c r="C260" s="100" t="s">
        <v>66</v>
      </c>
      <c r="D260" s="110">
        <v>45</v>
      </c>
      <c r="E260" s="26"/>
      <c r="F260" s="96"/>
      <c r="G260" s="71">
        <f>D260*E260</f>
        <v>0</v>
      </c>
      <c r="H260" s="111"/>
      <c r="I260" s="111"/>
      <c r="J260" s="148"/>
      <c r="K260" s="148"/>
      <c r="L260" s="148"/>
      <c r="M260" s="148"/>
      <c r="N260" s="148"/>
      <c r="O260" s="148"/>
      <c r="P260" s="111"/>
      <c r="Q260" s="111"/>
      <c r="R260" s="111"/>
      <c r="S260" s="111"/>
      <c r="T260" s="111"/>
      <c r="U260" s="111"/>
      <c r="V260" s="111"/>
      <c r="W260" s="111"/>
    </row>
    <row r="261" spans="1:23" s="28" customFormat="1" ht="15">
      <c r="A261" s="107"/>
      <c r="B261" s="104" t="s">
        <v>310</v>
      </c>
      <c r="C261" s="100" t="s">
        <v>66</v>
      </c>
      <c r="D261" s="110">
        <v>53</v>
      </c>
      <c r="E261" s="26"/>
      <c r="F261" s="96"/>
      <c r="G261" s="36">
        <f>D261*E261</f>
        <v>0</v>
      </c>
      <c r="H261" s="111"/>
      <c r="I261" s="111"/>
      <c r="J261" s="148"/>
      <c r="K261" s="148"/>
      <c r="L261" s="148"/>
      <c r="M261" s="148"/>
      <c r="N261" s="148"/>
      <c r="O261" s="148"/>
      <c r="P261" s="111"/>
      <c r="Q261" s="111"/>
      <c r="R261" s="111"/>
      <c r="S261" s="111"/>
      <c r="T261" s="111"/>
      <c r="U261" s="111"/>
      <c r="V261" s="111"/>
      <c r="W261" s="111"/>
    </row>
    <row r="262" spans="1:23" s="28" customFormat="1" ht="15.75">
      <c r="A262" s="103" t="s">
        <v>209</v>
      </c>
      <c r="B262" s="106" t="s">
        <v>230</v>
      </c>
      <c r="C262" s="100"/>
      <c r="D262" s="60"/>
      <c r="E262" s="60"/>
      <c r="F262" s="94"/>
      <c r="G262"/>
      <c r="H262" s="111"/>
      <c r="I262" s="111"/>
      <c r="J262" s="148"/>
      <c r="K262" s="148"/>
      <c r="L262" s="148"/>
      <c r="M262" s="148"/>
      <c r="N262" s="148"/>
      <c r="O262" s="148"/>
      <c r="P262" s="111"/>
      <c r="Q262" s="111"/>
      <c r="R262" s="111"/>
      <c r="S262" s="111"/>
      <c r="T262" s="111"/>
      <c r="U262" s="111"/>
      <c r="V262" s="111"/>
      <c r="W262" s="111"/>
    </row>
    <row r="263" spans="1:23" s="28" customFormat="1" ht="15">
      <c r="A263" s="103"/>
      <c r="B263" s="104" t="s">
        <v>311</v>
      </c>
      <c r="C263" s="82" t="s">
        <v>66</v>
      </c>
      <c r="D263" s="60">
        <v>35</v>
      </c>
      <c r="E263" s="26"/>
      <c r="F263" s="96"/>
      <c r="G263" s="71">
        <f>D263*E263</f>
        <v>0</v>
      </c>
      <c r="H263" s="111"/>
      <c r="I263" s="111"/>
      <c r="J263" s="148"/>
      <c r="K263" s="148"/>
      <c r="L263" s="148"/>
      <c r="M263" s="148"/>
      <c r="N263" s="148"/>
      <c r="O263" s="148"/>
      <c r="P263" s="111"/>
      <c r="Q263" s="111"/>
      <c r="R263" s="111"/>
      <c r="S263" s="111"/>
      <c r="T263" s="111"/>
      <c r="U263" s="111"/>
      <c r="V263" s="111"/>
      <c r="W263" s="111"/>
    </row>
    <row r="264" spans="1:23" s="28" customFormat="1" ht="15">
      <c r="A264" s="103"/>
      <c r="B264" s="104" t="s">
        <v>312</v>
      </c>
      <c r="C264" s="82" t="s">
        <v>66</v>
      </c>
      <c r="D264" s="60">
        <v>45</v>
      </c>
      <c r="E264" s="26"/>
      <c r="F264" s="96"/>
      <c r="G264" s="71">
        <f>D264*E264</f>
        <v>0</v>
      </c>
      <c r="H264" s="111"/>
      <c r="I264" s="111"/>
      <c r="J264" s="148"/>
      <c r="K264" s="148"/>
      <c r="L264" s="148"/>
      <c r="M264" s="148"/>
      <c r="N264" s="148"/>
      <c r="O264" s="148"/>
      <c r="P264" s="111"/>
      <c r="Q264" s="111"/>
      <c r="R264" s="111"/>
      <c r="S264" s="111"/>
      <c r="T264" s="111"/>
      <c r="U264" s="111"/>
      <c r="V264" s="111"/>
      <c r="W264" s="111"/>
    </row>
    <row r="265" spans="1:23" s="28" customFormat="1" ht="15">
      <c r="A265" s="103"/>
      <c r="B265" s="104" t="s">
        <v>313</v>
      </c>
      <c r="C265" s="82" t="s">
        <v>66</v>
      </c>
      <c r="D265" s="60">
        <v>53</v>
      </c>
      <c r="E265" s="26"/>
      <c r="F265" s="96"/>
      <c r="G265" s="71">
        <f>D265*E265</f>
        <v>0</v>
      </c>
      <c r="H265" s="111"/>
      <c r="I265" s="111"/>
      <c r="J265" s="148"/>
      <c r="K265" s="148"/>
      <c r="L265" s="148"/>
      <c r="M265" s="148"/>
      <c r="N265" s="148"/>
      <c r="O265" s="148"/>
      <c r="P265" s="111"/>
      <c r="Q265" s="111"/>
      <c r="R265" s="111"/>
      <c r="S265" s="111"/>
      <c r="T265" s="111"/>
      <c r="U265" s="111"/>
      <c r="V265" s="111"/>
      <c r="W265" s="111"/>
    </row>
    <row r="266" spans="1:23" s="28" customFormat="1" ht="15.75">
      <c r="A266" s="103" t="s">
        <v>210</v>
      </c>
      <c r="B266" s="106" t="s">
        <v>81</v>
      </c>
      <c r="C266" s="95"/>
      <c r="D266" s="60"/>
      <c r="E266" s="60"/>
      <c r="F266" s="94"/>
      <c r="G266"/>
      <c r="H266" s="111"/>
      <c r="I266" s="111"/>
      <c r="J266" s="148"/>
      <c r="K266" s="148"/>
      <c r="L266" s="148"/>
      <c r="M266" s="148"/>
      <c r="N266" s="148"/>
      <c r="O266" s="148"/>
      <c r="P266" s="111"/>
      <c r="Q266" s="111"/>
      <c r="R266" s="111"/>
      <c r="S266" s="111"/>
      <c r="T266" s="111"/>
      <c r="U266" s="111"/>
      <c r="V266" s="111"/>
      <c r="W266" s="111"/>
    </row>
    <row r="267" spans="1:23" s="28" customFormat="1" ht="15">
      <c r="A267" s="103"/>
      <c r="B267" s="104" t="s">
        <v>245</v>
      </c>
      <c r="C267" s="95" t="s">
        <v>66</v>
      </c>
      <c r="D267" s="60">
        <v>2</v>
      </c>
      <c r="E267" s="26"/>
      <c r="F267" s="95"/>
      <c r="G267" s="71">
        <f>D267*E267</f>
        <v>0</v>
      </c>
      <c r="H267" s="111"/>
      <c r="I267" s="111"/>
      <c r="J267" s="148"/>
      <c r="K267" s="148"/>
      <c r="L267" s="148"/>
      <c r="M267" s="148"/>
      <c r="N267" s="148"/>
      <c r="O267" s="148"/>
      <c r="P267" s="111"/>
      <c r="Q267" s="111"/>
      <c r="R267" s="111"/>
      <c r="S267" s="111"/>
      <c r="T267" s="111"/>
      <c r="U267" s="111"/>
      <c r="V267" s="111"/>
      <c r="W267" s="111"/>
    </row>
    <row r="268" spans="1:23" s="28" customFormat="1" ht="15">
      <c r="A268" s="103"/>
      <c r="B268" s="136" t="s">
        <v>365</v>
      </c>
      <c r="C268" s="95" t="s">
        <v>66</v>
      </c>
      <c r="D268" s="60">
        <v>11</v>
      </c>
      <c r="E268" s="26"/>
      <c r="F268" s="95"/>
      <c r="G268" s="71">
        <f>D268*E268</f>
        <v>0</v>
      </c>
      <c r="H268" s="111"/>
      <c r="I268" s="111"/>
      <c r="J268" s="148"/>
      <c r="K268" s="148"/>
      <c r="L268" s="148"/>
      <c r="M268" s="148"/>
      <c r="N268" s="148"/>
      <c r="O268" s="148"/>
      <c r="P268" s="111"/>
      <c r="Q268" s="111"/>
      <c r="R268" s="111"/>
      <c r="S268" s="111"/>
      <c r="T268" s="111"/>
      <c r="U268" s="111"/>
      <c r="V268" s="111"/>
      <c r="W268" s="111"/>
    </row>
    <row r="269" spans="1:23" s="28" customFormat="1" ht="15">
      <c r="A269" s="103"/>
      <c r="B269" s="104" t="s">
        <v>366</v>
      </c>
      <c r="C269" s="95" t="s">
        <v>66</v>
      </c>
      <c r="D269" s="60">
        <v>2</v>
      </c>
      <c r="E269" s="26"/>
      <c r="F269" s="95"/>
      <c r="G269" s="71">
        <f>D269*E269</f>
        <v>0</v>
      </c>
      <c r="H269" s="111"/>
      <c r="I269" s="111"/>
      <c r="J269" s="148"/>
      <c r="K269" s="148"/>
      <c r="L269" s="148"/>
      <c r="M269" s="148"/>
      <c r="N269" s="148"/>
      <c r="O269" s="148"/>
      <c r="P269" s="111"/>
      <c r="Q269" s="111"/>
      <c r="R269" s="111"/>
      <c r="S269" s="111"/>
      <c r="T269" s="111"/>
      <c r="U269" s="111"/>
      <c r="V269" s="111"/>
      <c r="W269" s="111"/>
    </row>
    <row r="270" spans="1:23" s="28" customFormat="1" ht="15.75">
      <c r="A270" s="103" t="s">
        <v>358</v>
      </c>
      <c r="B270" s="106" t="s">
        <v>101</v>
      </c>
      <c r="C270" s="95"/>
      <c r="D270" s="60"/>
      <c r="E270" s="60"/>
      <c r="F270" s="94"/>
      <c r="G270"/>
      <c r="H270" s="111"/>
      <c r="I270" s="111"/>
      <c r="J270" s="148"/>
      <c r="K270" s="148"/>
      <c r="L270" s="148"/>
      <c r="M270" s="148"/>
      <c r="N270" s="148"/>
      <c r="O270" s="148"/>
      <c r="P270" s="111"/>
      <c r="Q270" s="111"/>
      <c r="R270" s="111"/>
      <c r="S270" s="111"/>
      <c r="T270" s="111"/>
      <c r="U270" s="111"/>
      <c r="V270" s="111"/>
      <c r="W270" s="111"/>
    </row>
    <row r="271" spans="1:23" s="28" customFormat="1" ht="15">
      <c r="A271" s="103"/>
      <c r="B271" s="27" t="s">
        <v>314</v>
      </c>
      <c r="C271" s="95" t="s">
        <v>66</v>
      </c>
      <c r="D271" s="60">
        <v>3</v>
      </c>
      <c r="E271" s="26"/>
      <c r="F271" s="95"/>
      <c r="G271" s="71">
        <f>D271*E271</f>
        <v>0</v>
      </c>
      <c r="H271" s="111"/>
      <c r="I271" s="111"/>
      <c r="J271" s="148"/>
      <c r="K271" s="148"/>
      <c r="L271" s="148"/>
      <c r="M271" s="148"/>
      <c r="N271" s="148"/>
      <c r="O271" s="148"/>
      <c r="P271" s="111"/>
      <c r="Q271" s="111"/>
      <c r="R271" s="111"/>
      <c r="S271" s="111"/>
      <c r="T271" s="111"/>
      <c r="U271" s="111"/>
      <c r="V271" s="111"/>
      <c r="W271" s="111"/>
    </row>
    <row r="272" spans="1:23" s="28" customFormat="1" ht="15">
      <c r="A272" s="103"/>
      <c r="B272" s="27" t="s">
        <v>315</v>
      </c>
      <c r="C272" s="95" t="s">
        <v>66</v>
      </c>
      <c r="D272" s="60">
        <v>2</v>
      </c>
      <c r="E272" s="26"/>
      <c r="F272" s="95"/>
      <c r="G272" s="71">
        <f>D272*E272</f>
        <v>0</v>
      </c>
      <c r="H272" s="111"/>
      <c r="I272" s="111"/>
      <c r="J272" s="148"/>
      <c r="K272" s="148"/>
      <c r="L272" s="148"/>
      <c r="M272" s="148"/>
      <c r="N272" s="148"/>
      <c r="O272" s="148"/>
      <c r="P272" s="111"/>
      <c r="Q272" s="111"/>
      <c r="R272" s="111"/>
      <c r="S272" s="111"/>
      <c r="T272" s="111"/>
      <c r="U272" s="111"/>
      <c r="V272" s="111"/>
      <c r="W272" s="111"/>
    </row>
    <row r="273" spans="1:15" s="64" customFormat="1" ht="15">
      <c r="A273" s="101"/>
      <c r="B273" s="29" t="s">
        <v>46</v>
      </c>
      <c r="C273" s="31"/>
      <c r="D273" s="30" t="s">
        <v>7</v>
      </c>
      <c r="E273" s="32"/>
      <c r="F273" s="33"/>
      <c r="G273" s="34">
        <f>SUM(G251:G272)</f>
        <v>0</v>
      </c>
      <c r="J273" s="63"/>
      <c r="K273" s="63"/>
      <c r="L273" s="63"/>
      <c r="M273" s="63"/>
      <c r="N273" s="63"/>
      <c r="O273" s="63"/>
    </row>
    <row r="274" spans="1:23" s="28" customFormat="1" ht="15">
      <c r="A274" s="107"/>
      <c r="B274" s="104"/>
      <c r="C274" s="31"/>
      <c r="D274" s="30"/>
      <c r="E274" s="32"/>
      <c r="F274" s="33"/>
      <c r="G274" s="93"/>
      <c r="H274" s="111"/>
      <c r="I274" s="111"/>
      <c r="J274" s="148"/>
      <c r="K274" s="148"/>
      <c r="L274" s="148"/>
      <c r="M274" s="148"/>
      <c r="N274" s="148"/>
      <c r="O274" s="148"/>
      <c r="P274" s="111"/>
      <c r="Q274" s="111"/>
      <c r="R274" s="111"/>
      <c r="S274" s="111"/>
      <c r="T274" s="111"/>
      <c r="U274" s="111"/>
      <c r="V274" s="111"/>
      <c r="W274" s="111"/>
    </row>
    <row r="275" spans="1:23" s="28" customFormat="1" ht="15">
      <c r="A275" s="80" t="s">
        <v>77</v>
      </c>
      <c r="B275" s="81" t="s">
        <v>49</v>
      </c>
      <c r="C275" s="82"/>
      <c r="D275" s="83">
        <v>0</v>
      </c>
      <c r="E275" s="22"/>
      <c r="F275" s="23"/>
      <c r="G275" s="24"/>
      <c r="H275" s="111"/>
      <c r="I275" s="111"/>
      <c r="J275" s="148"/>
      <c r="K275" s="148"/>
      <c r="L275" s="148"/>
      <c r="M275" s="148"/>
      <c r="N275" s="148"/>
      <c r="O275" s="148"/>
      <c r="P275" s="111"/>
      <c r="Q275" s="111"/>
      <c r="R275" s="111"/>
      <c r="S275" s="111"/>
      <c r="T275" s="111"/>
      <c r="U275" s="111"/>
      <c r="V275" s="111"/>
      <c r="W275" s="111"/>
    </row>
    <row r="276" spans="1:23" s="28" customFormat="1" ht="15">
      <c r="A276" s="80" t="s">
        <v>78</v>
      </c>
      <c r="B276" s="99" t="s">
        <v>225</v>
      </c>
      <c r="C276" s="82"/>
      <c r="D276" s="37"/>
      <c r="E276" s="22"/>
      <c r="F276" s="92"/>
      <c r="G276" s="93"/>
      <c r="H276" s="111"/>
      <c r="I276" s="111"/>
      <c r="J276" s="148"/>
      <c r="K276" s="148"/>
      <c r="L276" s="148"/>
      <c r="M276" s="148"/>
      <c r="N276" s="148"/>
      <c r="O276" s="148"/>
      <c r="P276" s="111"/>
      <c r="Q276" s="111"/>
      <c r="R276" s="111"/>
      <c r="S276" s="111"/>
      <c r="T276" s="111"/>
      <c r="U276" s="111"/>
      <c r="V276" s="111"/>
      <c r="W276" s="111"/>
    </row>
    <row r="277" spans="1:23" s="28" customFormat="1" ht="15.75">
      <c r="A277" s="101"/>
      <c r="B277" s="117" t="s">
        <v>105</v>
      </c>
      <c r="C277" s="100" t="s">
        <v>66</v>
      </c>
      <c r="D277" s="66">
        <v>2</v>
      </c>
      <c r="E277" s="139"/>
      <c r="F277" s="94"/>
      <c r="G277" s="71">
        <f>D277*E277</f>
        <v>0</v>
      </c>
      <c r="H277" s="111"/>
      <c r="I277" s="149"/>
      <c r="J277" s="148"/>
      <c r="K277" s="148"/>
      <c r="L277" s="148"/>
      <c r="M277" s="148"/>
      <c r="N277" s="148"/>
      <c r="O277" s="148"/>
      <c r="P277" s="111"/>
      <c r="Q277" s="111"/>
      <c r="R277" s="111"/>
      <c r="S277" s="111"/>
      <c r="T277" s="111"/>
      <c r="U277" s="111"/>
      <c r="V277" s="111"/>
      <c r="W277" s="111"/>
    </row>
    <row r="278" spans="1:23" s="28" customFormat="1" ht="15.75">
      <c r="A278" s="101"/>
      <c r="B278" s="117" t="s">
        <v>276</v>
      </c>
      <c r="C278" s="100" t="s">
        <v>66</v>
      </c>
      <c r="D278" s="66">
        <v>7</v>
      </c>
      <c r="E278" s="139"/>
      <c r="F278" s="94"/>
      <c r="G278" s="71">
        <f>D278*E278</f>
        <v>0</v>
      </c>
      <c r="H278" s="111"/>
      <c r="I278" s="149"/>
      <c r="J278" s="148"/>
      <c r="K278" s="148"/>
      <c r="L278" s="148"/>
      <c r="M278" s="148"/>
      <c r="N278" s="148"/>
      <c r="O278" s="148"/>
      <c r="P278" s="111"/>
      <c r="Q278" s="111"/>
      <c r="R278" s="111"/>
      <c r="S278" s="111"/>
      <c r="T278" s="111"/>
      <c r="U278" s="111"/>
      <c r="V278" s="111"/>
      <c r="W278" s="111"/>
    </row>
    <row r="279" spans="1:23" s="28" customFormat="1" ht="15.75">
      <c r="A279" s="80" t="s">
        <v>135</v>
      </c>
      <c r="B279" s="99" t="s">
        <v>359</v>
      </c>
      <c r="C279" s="100"/>
      <c r="D279" s="62"/>
      <c r="E279" s="140"/>
      <c r="F279" s="94"/>
      <c r="G279" s="93"/>
      <c r="H279" s="111"/>
      <c r="I279" s="149"/>
      <c r="J279" s="148"/>
      <c r="K279" s="148"/>
      <c r="L279" s="148"/>
      <c r="M279" s="148"/>
      <c r="N279" s="148"/>
      <c r="O279" s="148"/>
      <c r="P279" s="111"/>
      <c r="Q279" s="111"/>
      <c r="R279" s="111"/>
      <c r="S279" s="111"/>
      <c r="T279" s="111"/>
      <c r="U279" s="111"/>
      <c r="V279" s="111"/>
      <c r="W279" s="111"/>
    </row>
    <row r="280" spans="1:23" s="28" customFormat="1" ht="15.75">
      <c r="A280" s="80"/>
      <c r="B280" s="117" t="s">
        <v>277</v>
      </c>
      <c r="C280" s="82" t="s">
        <v>45</v>
      </c>
      <c r="D280" s="66">
        <v>629</v>
      </c>
      <c r="E280" s="139"/>
      <c r="F280" s="92"/>
      <c r="G280" s="71">
        <f>D280*E280</f>
        <v>0</v>
      </c>
      <c r="H280" s="111"/>
      <c r="I280" s="149"/>
      <c r="J280" s="148"/>
      <c r="K280" s="148"/>
      <c r="L280" s="148"/>
      <c r="M280" s="148"/>
      <c r="N280" s="148"/>
      <c r="O280" s="148"/>
      <c r="P280" s="111"/>
      <c r="Q280" s="111"/>
      <c r="R280" s="111"/>
      <c r="S280" s="111"/>
      <c r="T280" s="111"/>
      <c r="U280" s="111"/>
      <c r="V280" s="111"/>
      <c r="W280" s="111"/>
    </row>
    <row r="281" spans="1:23" s="28" customFormat="1" ht="15.75">
      <c r="A281" s="80"/>
      <c r="B281" s="117" t="s">
        <v>278</v>
      </c>
      <c r="C281" s="82" t="s">
        <v>45</v>
      </c>
      <c r="D281" s="66">
        <v>48</v>
      </c>
      <c r="E281" s="139"/>
      <c r="F281" s="92"/>
      <c r="G281" s="71">
        <f>D281*E281</f>
        <v>0</v>
      </c>
      <c r="H281" s="111"/>
      <c r="I281" s="149"/>
      <c r="J281" s="148"/>
      <c r="K281" s="148"/>
      <c r="L281" s="148"/>
      <c r="M281" s="148"/>
      <c r="N281" s="148"/>
      <c r="O281" s="148"/>
      <c r="P281" s="111"/>
      <c r="Q281" s="111"/>
      <c r="R281" s="111"/>
      <c r="S281" s="111"/>
      <c r="T281" s="111"/>
      <c r="U281" s="111"/>
      <c r="V281" s="111"/>
      <c r="W281" s="111"/>
    </row>
    <row r="282" spans="1:23" s="28" customFormat="1" ht="15.75">
      <c r="A282" s="80" t="s">
        <v>136</v>
      </c>
      <c r="B282" s="99" t="s">
        <v>202</v>
      </c>
      <c r="C282" s="82"/>
      <c r="D282" s="66"/>
      <c r="E282" s="140"/>
      <c r="F282" s="92"/>
      <c r="G282" s="36"/>
      <c r="H282" s="111"/>
      <c r="I282" s="149"/>
      <c r="J282" s="148"/>
      <c r="K282" s="148"/>
      <c r="L282" s="148"/>
      <c r="M282" s="148"/>
      <c r="N282" s="148"/>
      <c r="O282" s="148"/>
      <c r="P282" s="111"/>
      <c r="Q282" s="111"/>
      <c r="R282" s="111"/>
      <c r="S282" s="111"/>
      <c r="T282" s="111"/>
      <c r="U282" s="111"/>
      <c r="V282" s="111"/>
      <c r="W282" s="111"/>
    </row>
    <row r="283" spans="1:23" s="28" customFormat="1" ht="15.75">
      <c r="A283" s="80"/>
      <c r="B283" s="117" t="s">
        <v>279</v>
      </c>
      <c r="C283" s="82" t="s">
        <v>45</v>
      </c>
      <c r="D283" s="66">
        <v>2378</v>
      </c>
      <c r="E283" s="139"/>
      <c r="F283" s="92"/>
      <c r="G283" s="71">
        <f>D283*E283</f>
        <v>0</v>
      </c>
      <c r="H283" s="111"/>
      <c r="I283" s="149"/>
      <c r="J283" s="148"/>
      <c r="K283" s="148"/>
      <c r="L283" s="148"/>
      <c r="M283" s="148"/>
      <c r="N283" s="148"/>
      <c r="O283" s="148"/>
      <c r="P283" s="111"/>
      <c r="Q283" s="111"/>
      <c r="R283" s="111"/>
      <c r="S283" s="111"/>
      <c r="T283" s="111"/>
      <c r="U283" s="111"/>
      <c r="V283" s="111"/>
      <c r="W283" s="111"/>
    </row>
    <row r="284" spans="1:23" s="28" customFormat="1" ht="15.75">
      <c r="A284" s="80"/>
      <c r="B284" s="117" t="s">
        <v>280</v>
      </c>
      <c r="C284" s="82" t="s">
        <v>45</v>
      </c>
      <c r="D284" s="66">
        <v>147</v>
      </c>
      <c r="E284" s="139"/>
      <c r="F284" s="92"/>
      <c r="G284" s="71">
        <f>D284*E284</f>
        <v>0</v>
      </c>
      <c r="H284" s="111"/>
      <c r="I284" s="149"/>
      <c r="J284" s="148"/>
      <c r="K284" s="148"/>
      <c r="L284" s="148"/>
      <c r="M284" s="148"/>
      <c r="N284" s="148"/>
      <c r="O284" s="148"/>
      <c r="P284" s="111"/>
      <c r="Q284" s="111"/>
      <c r="R284" s="111"/>
      <c r="S284" s="111"/>
      <c r="T284" s="111"/>
      <c r="U284" s="111"/>
      <c r="V284" s="111"/>
      <c r="W284" s="111"/>
    </row>
    <row r="285" spans="1:23" s="28" customFormat="1" ht="15.75">
      <c r="A285" s="80"/>
      <c r="B285" s="117" t="s">
        <v>176</v>
      </c>
      <c r="C285" s="82" t="s">
        <v>45</v>
      </c>
      <c r="D285" s="66">
        <v>1277</v>
      </c>
      <c r="E285" s="139"/>
      <c r="F285" s="92"/>
      <c r="G285" s="71">
        <f>D285*E285</f>
        <v>0</v>
      </c>
      <c r="H285" s="111"/>
      <c r="I285" s="149"/>
      <c r="J285" s="148"/>
      <c r="K285" s="148"/>
      <c r="L285" s="148"/>
      <c r="M285" s="148"/>
      <c r="N285" s="148"/>
      <c r="O285" s="148"/>
      <c r="P285" s="111"/>
      <c r="Q285" s="111"/>
      <c r="R285" s="111"/>
      <c r="S285" s="111"/>
      <c r="T285" s="111"/>
      <c r="U285" s="111"/>
      <c r="V285" s="111"/>
      <c r="W285" s="111"/>
    </row>
    <row r="286" spans="1:23" s="28" customFormat="1" ht="15.75">
      <c r="A286" s="80"/>
      <c r="B286" s="117" t="s">
        <v>177</v>
      </c>
      <c r="C286" s="82" t="s">
        <v>45</v>
      </c>
      <c r="D286" s="66">
        <v>82</v>
      </c>
      <c r="E286" s="139"/>
      <c r="F286" s="92"/>
      <c r="G286" s="71">
        <f>D286*E286</f>
        <v>0</v>
      </c>
      <c r="H286" s="111"/>
      <c r="I286" s="149"/>
      <c r="J286" s="148"/>
      <c r="K286" s="148"/>
      <c r="L286" s="148"/>
      <c r="M286" s="148"/>
      <c r="N286" s="148"/>
      <c r="O286" s="148"/>
      <c r="P286" s="111"/>
      <c r="Q286" s="111"/>
      <c r="R286" s="111"/>
      <c r="S286" s="111"/>
      <c r="T286" s="111"/>
      <c r="U286" s="111"/>
      <c r="V286" s="111"/>
      <c r="W286" s="111"/>
    </row>
    <row r="287" spans="1:23" s="28" customFormat="1" ht="15.75">
      <c r="A287" s="80" t="s">
        <v>175</v>
      </c>
      <c r="B287" s="99" t="s">
        <v>203</v>
      </c>
      <c r="C287" s="95"/>
      <c r="D287" s="114"/>
      <c r="E287" s="140"/>
      <c r="F287" s="95"/>
      <c r="G287" s="93"/>
      <c r="H287" s="111"/>
      <c r="I287" s="149"/>
      <c r="J287" s="148"/>
      <c r="K287" s="148"/>
      <c r="L287" s="148"/>
      <c r="M287" s="148"/>
      <c r="N287" s="148"/>
      <c r="O287" s="148"/>
      <c r="P287" s="111"/>
      <c r="Q287" s="111"/>
      <c r="R287" s="111"/>
      <c r="S287" s="111"/>
      <c r="T287" s="111"/>
      <c r="U287" s="111"/>
      <c r="V287" s="111"/>
      <c r="W287" s="111"/>
    </row>
    <row r="288" spans="1:23" s="28" customFormat="1" ht="15.75">
      <c r="A288" s="80"/>
      <c r="B288" s="117" t="s">
        <v>281</v>
      </c>
      <c r="C288" s="95" t="s">
        <v>45</v>
      </c>
      <c r="D288" s="66">
        <v>1453</v>
      </c>
      <c r="E288" s="139"/>
      <c r="F288" s="92"/>
      <c r="G288" s="71">
        <f>D288*E288</f>
        <v>0</v>
      </c>
      <c r="H288" s="111"/>
      <c r="I288" s="149"/>
      <c r="J288" s="148"/>
      <c r="K288" s="148"/>
      <c r="L288" s="148"/>
      <c r="M288" s="148"/>
      <c r="N288" s="148"/>
      <c r="O288" s="148"/>
      <c r="P288" s="111"/>
      <c r="Q288" s="111"/>
      <c r="R288" s="111"/>
      <c r="S288" s="111"/>
      <c r="T288" s="111"/>
      <c r="U288" s="111"/>
      <c r="V288" s="111"/>
      <c r="W288" s="111"/>
    </row>
    <row r="289" spans="1:23" s="28" customFormat="1" ht="15.75">
      <c r="A289" s="80"/>
      <c r="B289" s="117" t="s">
        <v>282</v>
      </c>
      <c r="C289" s="95" t="s">
        <v>45</v>
      </c>
      <c r="D289" s="66">
        <v>405</v>
      </c>
      <c r="E289" s="139"/>
      <c r="F289" s="92"/>
      <c r="G289" s="71">
        <f>D289*E289</f>
        <v>0</v>
      </c>
      <c r="H289" s="111"/>
      <c r="I289" s="149"/>
      <c r="J289" s="148"/>
      <c r="K289" s="148"/>
      <c r="L289" s="148"/>
      <c r="M289" s="148"/>
      <c r="N289" s="148"/>
      <c r="O289" s="148"/>
      <c r="P289" s="111"/>
      <c r="Q289" s="111"/>
      <c r="R289" s="111"/>
      <c r="S289" s="111"/>
      <c r="T289" s="111"/>
      <c r="U289" s="111"/>
      <c r="V289" s="111"/>
      <c r="W289" s="111"/>
    </row>
    <row r="290" spans="1:23" s="28" customFormat="1" ht="15.75">
      <c r="A290" s="80"/>
      <c r="B290" s="117" t="s">
        <v>178</v>
      </c>
      <c r="C290" s="95" t="s">
        <v>45</v>
      </c>
      <c r="D290" s="66">
        <v>50</v>
      </c>
      <c r="E290" s="139"/>
      <c r="F290" s="92"/>
      <c r="G290" s="71">
        <f>D290*E290</f>
        <v>0</v>
      </c>
      <c r="H290" s="111"/>
      <c r="I290" s="149"/>
      <c r="J290" s="148"/>
      <c r="K290" s="148"/>
      <c r="L290" s="148"/>
      <c r="M290" s="148"/>
      <c r="N290" s="148"/>
      <c r="O290" s="148"/>
      <c r="P290" s="111"/>
      <c r="Q290" s="111"/>
      <c r="R290" s="111"/>
      <c r="S290" s="111"/>
      <c r="T290" s="111"/>
      <c r="U290" s="111"/>
      <c r="V290" s="111"/>
      <c r="W290" s="111"/>
    </row>
    <row r="291" spans="1:23" s="28" customFormat="1" ht="15.75">
      <c r="A291" s="80"/>
      <c r="B291" s="117" t="s">
        <v>179</v>
      </c>
      <c r="C291" s="95" t="s">
        <v>45</v>
      </c>
      <c r="D291" s="66">
        <v>30</v>
      </c>
      <c r="E291" s="139"/>
      <c r="F291" s="92"/>
      <c r="G291" s="71">
        <f>D291*E291</f>
        <v>0</v>
      </c>
      <c r="H291" s="111"/>
      <c r="I291" s="149"/>
      <c r="J291" s="148"/>
      <c r="K291" s="148"/>
      <c r="L291" s="148"/>
      <c r="M291" s="148"/>
      <c r="N291" s="148"/>
      <c r="O291" s="148"/>
      <c r="P291" s="111"/>
      <c r="Q291" s="111"/>
      <c r="R291" s="111"/>
      <c r="S291" s="111"/>
      <c r="T291" s="111"/>
      <c r="U291" s="111"/>
      <c r="V291" s="111"/>
      <c r="W291" s="111"/>
    </row>
    <row r="292" spans="1:7" ht="24" customHeight="1">
      <c r="A292" s="28"/>
      <c r="B292" s="29" t="s">
        <v>79</v>
      </c>
      <c r="C292" s="31"/>
      <c r="D292" s="30" t="s">
        <v>7</v>
      </c>
      <c r="E292" s="32"/>
      <c r="F292" s="33"/>
      <c r="G292" s="34">
        <f>SUM(G277:G291)</f>
        <v>0</v>
      </c>
    </row>
    <row r="293" spans="1:7" ht="17.25" customHeight="1">
      <c r="A293" s="28"/>
      <c r="B293" s="29"/>
      <c r="C293" s="31"/>
      <c r="D293" s="30"/>
      <c r="E293" s="32"/>
      <c r="F293" s="33"/>
      <c r="G293" s="75"/>
    </row>
    <row r="294" spans="1:23" s="28" customFormat="1" ht="15">
      <c r="A294" s="80" t="s">
        <v>137</v>
      </c>
      <c r="B294" s="81" t="s">
        <v>227</v>
      </c>
      <c r="C294" s="82"/>
      <c r="D294" s="83">
        <v>0</v>
      </c>
      <c r="E294" s="22"/>
      <c r="F294" s="23"/>
      <c r="G294" s="24"/>
      <c r="H294" s="111"/>
      <c r="I294" s="111"/>
      <c r="J294" s="148"/>
      <c r="K294" s="148"/>
      <c r="L294" s="148"/>
      <c r="M294" s="148"/>
      <c r="N294" s="148"/>
      <c r="O294" s="148"/>
      <c r="P294" s="111"/>
      <c r="Q294" s="111"/>
      <c r="R294" s="111"/>
      <c r="S294" s="111"/>
      <c r="T294" s="111"/>
      <c r="U294" s="111"/>
      <c r="V294" s="111"/>
      <c r="W294" s="111"/>
    </row>
    <row r="295" spans="1:23" s="28" customFormat="1" ht="15">
      <c r="A295" s="80" t="s">
        <v>138</v>
      </c>
      <c r="B295" s="99" t="s">
        <v>226</v>
      </c>
      <c r="C295" s="82"/>
      <c r="D295" s="37"/>
      <c r="E295" s="22"/>
      <c r="F295" s="92"/>
      <c r="G295" s="93"/>
      <c r="H295" s="111"/>
      <c r="I295" s="111"/>
      <c r="J295" s="148"/>
      <c r="K295" s="148"/>
      <c r="L295" s="148"/>
      <c r="M295" s="148"/>
      <c r="N295" s="148"/>
      <c r="O295" s="148"/>
      <c r="P295" s="111"/>
      <c r="Q295" s="111"/>
      <c r="R295" s="111"/>
      <c r="S295" s="111"/>
      <c r="T295" s="111"/>
      <c r="U295" s="111"/>
      <c r="V295" s="111"/>
      <c r="W295" s="111"/>
    </row>
    <row r="296" spans="1:23" s="28" customFormat="1" ht="15.75">
      <c r="A296" s="80" t="s">
        <v>360</v>
      </c>
      <c r="B296" s="108" t="s">
        <v>102</v>
      </c>
      <c r="E296" s="111"/>
      <c r="F296" s="111"/>
      <c r="G296" s="111"/>
      <c r="H296" s="111"/>
      <c r="I296" s="149"/>
      <c r="J296" s="148"/>
      <c r="K296" s="148"/>
      <c r="L296" s="148"/>
      <c r="M296" s="148"/>
      <c r="N296" s="148"/>
      <c r="O296" s="148"/>
      <c r="P296" s="111"/>
      <c r="Q296" s="111"/>
      <c r="R296" s="111"/>
      <c r="S296" s="111"/>
      <c r="T296" s="111"/>
      <c r="U296" s="111"/>
      <c r="V296" s="111"/>
      <c r="W296" s="111"/>
    </row>
    <row r="297" spans="1:23" s="28" customFormat="1" ht="15">
      <c r="A297" s="80"/>
      <c r="B297" s="56" t="s">
        <v>272</v>
      </c>
      <c r="C297" s="100" t="s">
        <v>45</v>
      </c>
      <c r="D297" s="66">
        <v>7790</v>
      </c>
      <c r="E297" s="26"/>
      <c r="F297" s="94"/>
      <c r="G297" s="71">
        <f>D297*E297</f>
        <v>0</v>
      </c>
      <c r="H297" s="111"/>
      <c r="I297" s="35"/>
      <c r="J297" s="148"/>
      <c r="K297" s="148"/>
      <c r="L297" s="148"/>
      <c r="M297" s="148"/>
      <c r="N297" s="148"/>
      <c r="O297" s="148"/>
      <c r="P297" s="111"/>
      <c r="Q297" s="111"/>
      <c r="R297" s="111"/>
      <c r="S297" s="111"/>
      <c r="T297" s="111"/>
      <c r="U297" s="111"/>
      <c r="V297" s="111"/>
      <c r="W297" s="111"/>
    </row>
    <row r="298" spans="1:23" s="28" customFormat="1" ht="15">
      <c r="A298" s="80"/>
      <c r="B298" s="56" t="s">
        <v>273</v>
      </c>
      <c r="C298" s="100" t="s">
        <v>45</v>
      </c>
      <c r="D298" s="66">
        <v>1570</v>
      </c>
      <c r="E298" s="120"/>
      <c r="F298" s="94"/>
      <c r="G298" s="119">
        <f>D298*E298</f>
        <v>0</v>
      </c>
      <c r="H298" s="111"/>
      <c r="I298" s="125"/>
      <c r="J298" s="148"/>
      <c r="K298" s="148"/>
      <c r="L298" s="148"/>
      <c r="M298" s="148"/>
      <c r="N298" s="148"/>
      <c r="O298" s="148"/>
      <c r="P298" s="111"/>
      <c r="Q298" s="111"/>
      <c r="R298" s="111"/>
      <c r="S298" s="111"/>
      <c r="T298" s="111"/>
      <c r="U298" s="111"/>
      <c r="V298" s="111"/>
      <c r="W298" s="111"/>
    </row>
    <row r="299" spans="1:23" s="28" customFormat="1" ht="15">
      <c r="A299" s="80"/>
      <c r="B299" s="56" t="s">
        <v>274</v>
      </c>
      <c r="C299" s="100" t="s">
        <v>45</v>
      </c>
      <c r="D299" s="66">
        <v>1402</v>
      </c>
      <c r="E299" s="120"/>
      <c r="F299" s="94"/>
      <c r="G299" s="119">
        <f>D299*E299</f>
        <v>0</v>
      </c>
      <c r="H299" s="111"/>
      <c r="I299" s="125"/>
      <c r="J299" s="148"/>
      <c r="K299" s="148"/>
      <c r="L299" s="148"/>
      <c r="M299" s="148"/>
      <c r="N299" s="148"/>
      <c r="O299" s="148"/>
      <c r="P299" s="111"/>
      <c r="Q299" s="111"/>
      <c r="R299" s="111"/>
      <c r="S299" s="111"/>
      <c r="T299" s="111"/>
      <c r="U299" s="111"/>
      <c r="V299" s="111"/>
      <c r="W299" s="111"/>
    </row>
    <row r="300" spans="1:23" s="28" customFormat="1" ht="15">
      <c r="A300" s="80" t="s">
        <v>361</v>
      </c>
      <c r="B300" s="108" t="s">
        <v>103</v>
      </c>
      <c r="G300" s="118"/>
      <c r="H300" s="111"/>
      <c r="I300" s="35"/>
      <c r="J300" s="148"/>
      <c r="K300" s="148"/>
      <c r="L300" s="148"/>
      <c r="M300" s="148"/>
      <c r="N300" s="148"/>
      <c r="O300" s="148"/>
      <c r="P300" s="111"/>
      <c r="Q300" s="111"/>
      <c r="R300" s="111"/>
      <c r="S300" s="111"/>
      <c r="T300" s="111"/>
      <c r="U300" s="111"/>
      <c r="V300" s="111"/>
      <c r="W300" s="111"/>
    </row>
    <row r="301" spans="1:23" s="28" customFormat="1" ht="15">
      <c r="A301" s="80"/>
      <c r="B301" s="56" t="s">
        <v>275</v>
      </c>
      <c r="C301" s="100" t="s">
        <v>45</v>
      </c>
      <c r="D301" s="66">
        <v>152</v>
      </c>
      <c r="E301" s="26"/>
      <c r="F301" s="94"/>
      <c r="G301" s="71">
        <f>D301*E301</f>
        <v>0</v>
      </c>
      <c r="H301" s="111"/>
      <c r="I301" s="35"/>
      <c r="J301" s="148"/>
      <c r="K301" s="148"/>
      <c r="L301" s="148"/>
      <c r="M301" s="148"/>
      <c r="N301" s="148"/>
      <c r="O301" s="148"/>
      <c r="P301" s="111"/>
      <c r="Q301" s="111"/>
      <c r="R301" s="111"/>
      <c r="S301" s="111"/>
      <c r="T301" s="111"/>
      <c r="U301" s="111"/>
      <c r="V301" s="111"/>
      <c r="W301" s="111"/>
    </row>
    <row r="302" spans="1:23" s="28" customFormat="1" ht="15.75">
      <c r="A302" s="80" t="s">
        <v>362</v>
      </c>
      <c r="B302" s="99" t="s">
        <v>42</v>
      </c>
      <c r="C302" s="100"/>
      <c r="D302" s="62"/>
      <c r="F302" s="122"/>
      <c r="G302" s="36"/>
      <c r="H302" s="111"/>
      <c r="I302" s="149"/>
      <c r="J302" s="148"/>
      <c r="K302" s="148"/>
      <c r="L302" s="148"/>
      <c r="M302" s="148"/>
      <c r="N302" s="148"/>
      <c r="O302" s="148"/>
      <c r="P302" s="111"/>
      <c r="Q302" s="111"/>
      <c r="R302" s="111"/>
      <c r="S302" s="111"/>
      <c r="T302" s="111"/>
      <c r="U302" s="111"/>
      <c r="V302" s="111"/>
      <c r="W302" s="111"/>
    </row>
    <row r="303" spans="1:23" s="28" customFormat="1" ht="15">
      <c r="A303" s="80"/>
      <c r="B303" s="56" t="s">
        <v>271</v>
      </c>
      <c r="C303" s="95" t="s">
        <v>66</v>
      </c>
      <c r="D303" s="66">
        <v>9</v>
      </c>
      <c r="E303" s="26"/>
      <c r="F303" s="95"/>
      <c r="G303" s="71">
        <f>D303*E303</f>
        <v>0</v>
      </c>
      <c r="H303" s="111"/>
      <c r="I303" s="35"/>
      <c r="J303" s="148"/>
      <c r="K303" s="148"/>
      <c r="L303" s="148"/>
      <c r="M303" s="148"/>
      <c r="N303" s="148"/>
      <c r="O303" s="148"/>
      <c r="P303" s="111"/>
      <c r="Q303" s="111"/>
      <c r="R303" s="111"/>
      <c r="S303" s="111"/>
      <c r="T303" s="111"/>
      <c r="U303" s="111"/>
      <c r="V303" s="111"/>
      <c r="W303" s="111"/>
    </row>
    <row r="304" spans="1:23" s="28" customFormat="1" ht="15.75">
      <c r="A304" s="80"/>
      <c r="H304" s="111"/>
      <c r="I304" s="149"/>
      <c r="J304" s="148"/>
      <c r="K304" s="148"/>
      <c r="L304" s="148"/>
      <c r="M304" s="148"/>
      <c r="N304" s="148"/>
      <c r="O304" s="148"/>
      <c r="P304" s="111"/>
      <c r="Q304" s="111"/>
      <c r="R304" s="111"/>
      <c r="S304" s="111"/>
      <c r="T304" s="111"/>
      <c r="U304" s="111"/>
      <c r="V304" s="111"/>
      <c r="W304" s="111"/>
    </row>
    <row r="305" spans="1:7" ht="20.25" customHeight="1">
      <c r="A305" s="28"/>
      <c r="B305" s="29" t="s">
        <v>204</v>
      </c>
      <c r="C305" s="31"/>
      <c r="D305" s="30" t="s">
        <v>7</v>
      </c>
      <c r="E305" s="32"/>
      <c r="F305" s="33"/>
      <c r="G305" s="34">
        <f>SUM(G297:G303)</f>
        <v>0</v>
      </c>
    </row>
    <row r="306" spans="1:7" ht="15">
      <c r="A306" s="28"/>
      <c r="B306" s="29"/>
      <c r="C306" s="31"/>
      <c r="D306" s="30"/>
      <c r="E306" s="32"/>
      <c r="F306" s="33"/>
      <c r="G306" s="75"/>
    </row>
    <row r="307" spans="2:7" ht="15">
      <c r="B307" s="56" t="s">
        <v>11</v>
      </c>
      <c r="G307" s="37">
        <f>+SUMPRODUCT(E4:E305,D4:D305)</f>
        <v>0</v>
      </c>
    </row>
    <row r="309" spans="2:7" ht="15">
      <c r="B309" s="56" t="s">
        <v>12</v>
      </c>
      <c r="G309" s="73">
        <f>+Safnblað!F28</f>
        <v>0</v>
      </c>
    </row>
    <row r="311" ht="15">
      <c r="G311" s="60" t="str">
        <f>+IF(G309-G307=0,"þetta er rétt",G309-G307)</f>
        <v>þetta er rétt</v>
      </c>
    </row>
  </sheetData>
  <sheetProtection sheet="1" selectLockedCells="1"/>
  <printOptions/>
  <pageMargins left="0.5511811023622047" right="0.2755905511811024" top="0.8661417322834646" bottom="0.5905511811023623" header="0.4330708661417323" footer="0.2362204724409449"/>
  <pageSetup firstPageNumber="115" useFirstPageNumber="1" fitToHeight="9" horizontalDpi="300" verticalDpi="300" orientation="portrait" paperSize="9" scale="79" r:id="rId1"/>
  <headerFooter alignWithMargins="0">
    <oddHeader>&amp;C&amp;"Times New Roman,Bold"Hnoðraholt 1. Áfangi - Gatnagerð og lagnir&amp;R&amp;10Tilboðsbók</oddHeader>
  </headerFooter>
  <rowBreaks count="6" manualBreakCount="6">
    <brk id="31" max="6" man="1"/>
    <brk id="84" max="6" man="1"/>
    <brk id="131" max="6" man="1"/>
    <brk id="181" max="6" man="1"/>
    <brk id="230" max="6" man="1"/>
    <brk id="2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Línuhönnun 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Guðmundur Guðnason</dc:creator>
  <cp:keywords/>
  <dc:description/>
  <cp:lastModifiedBy>Sigrún Marteinsdóttir</cp:lastModifiedBy>
  <cp:lastPrinted>2022-02-09T09:06:45Z</cp:lastPrinted>
  <dcterms:created xsi:type="dcterms:W3CDTF">1998-06-09T08:46:39Z</dcterms:created>
  <dcterms:modified xsi:type="dcterms:W3CDTF">2022-02-09T10:29:19Z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nagedMetaDataCompanybe39457e">
    <vt:lpwstr>Garðabær</vt:lpwstr>
  </property>
  <property fmtid="{D5CDD505-2E9C-101B-9397-08002B2CF9AE}" pid="3" name="ManagedMetaDatawpProjecbb8f528e">
    <vt:lpwstr>2424-130</vt:lpwstr>
  </property>
  <property fmtid="{D5CDD505-2E9C-101B-9397-08002B2CF9AE}" pid="4" name="wpCreatedStage">
    <vt:lpwstr>Verkefnavinna</vt:lpwstr>
  </property>
  <property fmtid="{D5CDD505-2E9C-101B-9397-08002B2CF9AE}" pid="5" name="DocumentType">
    <vt:lpwstr/>
  </property>
  <property fmtid="{D5CDD505-2E9C-101B-9397-08002B2CF9AE}" pid="6" name="wpItemLocation">
    <vt:lpwstr>a0cb69f6;1342;917bf4e8;21033;</vt:lpwstr>
  </property>
  <property fmtid="{D5CDD505-2E9C-101B-9397-08002B2CF9AE}" pid="7" name="wpTemplateId">
    <vt:lpwstr/>
  </property>
</Properties>
</file>